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ne 2024\ASHISH L RAVANI HUF AND OTHER - SBI - Approx\"/>
    </mc:Choice>
  </mc:AlternateContent>
  <xr:revisionPtr revIDLastSave="0" documentId="13_ncr:1_{C0B8F074-D2B9-4711-B1ED-807E879D9D38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T13" i="19" l="1"/>
  <c r="Y12" i="18"/>
  <c r="S18" i="17"/>
  <c r="G32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<sst xmlns="http://schemas.openxmlformats.org/spreadsheetml/2006/main" count="49" uniqueCount="43">
  <si>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</si>
  <si>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</si>
  <si>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</si>
  <si>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</si>
  <si>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</si>
  <si>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</si>
  <si>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</si>
  <si>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</si>
  <si>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</si>
  <si>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</si>
  <si>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</si>
  <si>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</si>
  <si>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</si>
  <si>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</si>
  <si>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</si>
  <si>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</si>
  <si>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</si>
  <si>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</si>
  <si>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</si>
  <si>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</si>
  <si>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</si>
  <si>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</si>
  <si>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</si>
  <si>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</si>
  <si>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</si>
  <si>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</si>
  <si>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</si>
  <si>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</si>
  <si>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</si>
  <si>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</si>
  <si>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</si>
  <si>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</si>
  <si>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</si>
  <si>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</si>
  <si>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</si>
  <si>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</si>
  <si>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</si>
  <si>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</si>
  <si>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</si>
  <si>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</si>
  <si>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Belapur )  -  ASHISH L RAVANI HUF AND OTHER</t>
  </si>
  <si>
    <t>Approx</t>
  </si>
  <si>
    <t>Agree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</si>
</sst>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40</xdr:row>
      <xdr:rowOff>105789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341E0B-0468-44B7-A2B7-ED3B57668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72685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229823</xdr:colOff>
      <xdr:row>39</xdr:row>
      <xdr:rowOff>67562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51E3C7-836C-441D-A0E5-2C8C032AA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64223" cy="63540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16</xdr:col>
      <xdr:colOff>267928</xdr:colOff>
      <xdr:row>36</xdr:row>
      <xdr:rowOff>105667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6914D1-C65A-4E00-A9FF-FBC683D44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8802328" cy="639216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36</xdr:row>
      <xdr:rowOff>48516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EED6F8-7D47-41AC-95F8-56AC7EA35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638264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172665</xdr:colOff>
      <xdr:row>43</xdr:row>
      <xdr:rowOff>96220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D9770D-7BD7-458E-9CE3-54DE2A2A6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07065" cy="69542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172665</xdr:colOff>
      <xdr:row>38</xdr:row>
      <xdr:rowOff>39116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D83FFE-7D38-4955-B20E-B560A7D47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07065" cy="727811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36</xdr:row>
      <xdr:rowOff>153352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63C284-7AA8-49EE-A2A4-404D29E19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68208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9" zoomScaleNormal="100" workbookViewId="0">
      <selection activeCell="U46" sqref="U4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677</v>
      </c>
      <c r="C3" s="4">
        <f>B3*1.2</f>
        <v>812.4</v>
      </c>
      <c r="D3" s="4">
        <f t="shared" ref="D3:D14" si="2">C3*1.2</f>
        <v>974.87999999999988</v>
      </c>
      <c r="E3" s="5">
        <f t="shared" ref="E3:E14" si="3">R3</f>
        <v>17300000</v>
      </c>
      <c r="F3" s="9">
        <f t="shared" ref="F3:F14" si="4">ROUND((E3/B3),0)</f>
        <v>25554</v>
      </c>
      <c r="G3" s="9">
        <f t="shared" ref="G3:G14" si="5">ROUND((E3/C3),0)</f>
        <v>21295</v>
      </c>
      <c r="H3" s="9">
        <f t="shared" ref="H3:H14" si="6">ROUND((E3/D3),0)</f>
        <v>17746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677</v>
      </c>
      <c r="R3" s="2">
        <v>17300000</v>
      </c>
    </row>
    <row r="4" spans="1:20" x14ac:dyDescent="0.25">
      <c r="A4" s="4">
        <f t="shared" ref="A4:A9" si="9">N4</f>
        <v>0</v>
      </c>
      <c r="B4" s="4">
        <f t="shared" ref="B4:B9" si="10">Q4</f>
        <v>695</v>
      </c>
      <c r="C4" s="4">
        <f t="shared" ref="C4:C9" si="11">B4*1.2</f>
        <v>834</v>
      </c>
      <c r="D4" s="4">
        <f t="shared" ref="D4:D9" si="12">C4*1.2</f>
        <v>1000.8</v>
      </c>
      <c r="E4" s="5">
        <f t="shared" ref="E4:E9" si="13">R4</f>
        <v>17500000</v>
      </c>
      <c r="F4" s="9">
        <f t="shared" ref="F4:F9" si="14">ROUND((E4/B4),0)</f>
        <v>25180</v>
      </c>
      <c r="G4" s="9">
        <f t="shared" ref="G4:G9" si="15">ROUND((E4/C4),0)</f>
        <v>20983</v>
      </c>
      <c r="H4" s="9">
        <f t="shared" ref="H4:H9" si="16">ROUND((E4/D4),0)</f>
        <v>17486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695</v>
      </c>
      <c r="R4" s="2">
        <v>17500000</v>
      </c>
    </row>
    <row r="5" spans="1:20" x14ac:dyDescent="0.25">
      <c r="A5" s="4">
        <f t="shared" si="9"/>
        <v>0</v>
      </c>
      <c r="B5" s="4">
        <f t="shared" si="10"/>
        <v>549</v>
      </c>
      <c r="C5" s="4">
        <f t="shared" si="11"/>
        <v>658.8</v>
      </c>
      <c r="D5" s="4">
        <f t="shared" si="12"/>
        <v>790.56</v>
      </c>
      <c r="E5" s="5">
        <f t="shared" si="13"/>
        <v>8500000</v>
      </c>
      <c r="F5" s="9">
        <f t="shared" si="14"/>
        <v>15483</v>
      </c>
      <c r="G5" s="9">
        <f t="shared" si="15"/>
        <v>12902</v>
      </c>
      <c r="H5" s="9">
        <f t="shared" si="16"/>
        <v>10752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549</v>
      </c>
      <c r="R5" s="2">
        <v>8500000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ref="Q4:Q9" si="19">P6/1.2</f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1000</v>
      </c>
      <c r="C16" s="4">
        <f>B16*1.2</f>
        <v>1200</v>
      </c>
      <c r="D16" s="4">
        <f t="shared" ref="D16:D28" si="34">C16*1.2</f>
        <v>1440</v>
      </c>
      <c r="E16" s="5">
        <f t="shared" ref="E16:E28" si="35">R16</f>
        <v>27900000</v>
      </c>
      <c r="F16" s="9">
        <f t="shared" ref="F16:F28" si="36">ROUND((E16/B16),0)</f>
        <v>27900</v>
      </c>
      <c r="G16" s="9">
        <f t="shared" ref="G16:G28" si="37">ROUND((E16/C16),0)</f>
        <v>23250</v>
      </c>
      <c r="H16" s="9">
        <f t="shared" ref="H16:H28" si="38">ROUND((E16/D16),0)</f>
        <v>19375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1000</v>
      </c>
      <c r="R16" s="2">
        <v>27900000</v>
      </c>
    </row>
    <row r="17" spans="1:24" x14ac:dyDescent="0.25">
      <c r="A17" s="4">
        <f t="shared" si="32"/>
        <v>0</v>
      </c>
      <c r="B17" s="4">
        <f t="shared" si="33"/>
        <v>384.16666666666669</v>
      </c>
      <c r="C17" s="4">
        <f t="shared" ref="C17:C28" si="41">B17*1.2</f>
        <v>461</v>
      </c>
      <c r="D17" s="4">
        <f t="shared" si="34"/>
        <v>553.19999999999993</v>
      </c>
      <c r="E17" s="5">
        <f t="shared" si="35"/>
        <v>12100000</v>
      </c>
      <c r="F17" s="9">
        <f t="shared" si="36"/>
        <v>31497</v>
      </c>
      <c r="G17" s="9">
        <f t="shared" si="37"/>
        <v>26247</v>
      </c>
      <c r="H17" s="9">
        <f t="shared" si="38"/>
        <v>21873</v>
      </c>
      <c r="I17" s="4" t="e">
        <f>#REF!</f>
        <v>#REF!</v>
      </c>
      <c r="J17" s="4">
        <f t="shared" si="39"/>
        <v>0</v>
      </c>
      <c r="O17">
        <v>0</v>
      </c>
      <c r="P17">
        <v>461</v>
      </c>
      <c r="Q17">
        <f t="shared" si="40"/>
        <v>384.16666666666669</v>
      </c>
      <c r="R17" s="2">
        <v>12100000</v>
      </c>
    </row>
    <row r="18" spans="1:24" x14ac:dyDescent="0.25">
      <c r="A18" s="4">
        <f t="shared" si="32"/>
        <v>0</v>
      </c>
      <c r="B18" s="4">
        <f t="shared" si="33"/>
        <v>875</v>
      </c>
      <c r="C18" s="4">
        <f t="shared" si="41"/>
        <v>1050</v>
      </c>
      <c r="D18" s="4">
        <f t="shared" si="34"/>
        <v>1260</v>
      </c>
      <c r="E18" s="5">
        <f t="shared" si="35"/>
        <v>18500000</v>
      </c>
      <c r="F18" s="9">
        <f t="shared" si="36"/>
        <v>21143</v>
      </c>
      <c r="G18" s="9">
        <f t="shared" si="37"/>
        <v>17619</v>
      </c>
      <c r="H18" s="9">
        <f t="shared" si="38"/>
        <v>14683</v>
      </c>
      <c r="I18" s="4" t="e">
        <f>#REF!</f>
        <v>#REF!</v>
      </c>
      <c r="J18" s="4">
        <f t="shared" si="39"/>
        <v>0</v>
      </c>
      <c r="O18">
        <v>0</v>
      </c>
      <c r="P18">
        <v>1050</v>
      </c>
      <c r="Q18">
        <f t="shared" si="40"/>
        <v>875</v>
      </c>
      <c r="R18" s="2">
        <v>18500000</v>
      </c>
    </row>
    <row r="19" spans="1:24" x14ac:dyDescent="0.25">
      <c r="A19" s="4">
        <f t="shared" si="32"/>
        <v>0</v>
      </c>
      <c r="B19" s="4">
        <f t="shared" si="33"/>
        <v>1041.6666666666667</v>
      </c>
      <c r="C19" s="4">
        <f t="shared" si="41"/>
        <v>1250</v>
      </c>
      <c r="D19" s="4">
        <f t="shared" si="34"/>
        <v>1500</v>
      </c>
      <c r="E19" s="5">
        <f t="shared" si="35"/>
        <v>29000000</v>
      </c>
      <c r="F19" s="9">
        <f t="shared" si="36"/>
        <v>27840</v>
      </c>
      <c r="G19" s="9">
        <f t="shared" si="37"/>
        <v>23200</v>
      </c>
      <c r="H19" s="9">
        <f t="shared" si="38"/>
        <v>19333</v>
      </c>
      <c r="I19" s="4" t="e">
        <f>#REF!</f>
        <v>#REF!</v>
      </c>
      <c r="J19" s="4">
        <f t="shared" si="39"/>
        <v>0</v>
      </c>
      <c r="O19">
        <v>0</v>
      </c>
      <c r="P19">
        <v>1250</v>
      </c>
      <c r="Q19">
        <f t="shared" si="40"/>
        <v>1041.6666666666667</v>
      </c>
      <c r="R19" s="2">
        <v>29000000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27000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24500</v>
      </c>
      <c r="X31" s="22"/>
    </row>
    <row r="32" spans="1:24" ht="15.75" x14ac:dyDescent="0.25">
      <c r="E32" t="s">
        <v>42</v>
      </c>
      <c r="F32" s="7">
        <v>51</v>
      </c>
      <c r="G32" s="6">
        <f>F32*10.764</f>
        <v>548.96399999999994</v>
      </c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7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53</v>
      </c>
      <c r="X34" s="24">
        <v>2017</v>
      </c>
      <c r="Y34" t="s">
        <v>41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10.5</v>
      </c>
      <c r="X36" s="24"/>
    </row>
    <row r="37" spans="15:25" ht="15.75" x14ac:dyDescent="0.25">
      <c r="U37" s="17"/>
      <c r="V37" s="26"/>
      <c r="W37" s="27">
        <f>W36%</f>
        <v>0.105</v>
      </c>
      <c r="X37" s="27"/>
    </row>
    <row r="38" spans="1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262.5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2237.5</v>
      </c>
      <c r="X39" s="22"/>
    </row>
    <row r="40" spans="1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24500</v>
      </c>
      <c r="X40" s="22"/>
    </row>
    <row r="41" spans="1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26737.5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38</v>
      </c>
      <c r="V44" s="30"/>
      <c r="W44" s="25">
        <v>549</v>
      </c>
      <c r="X44" s="24"/>
    </row>
    <row r="45" spans="1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14678887.5</v>
      </c>
      <c r="X45" s="33"/>
    </row>
    <row r="46" spans="15:25" ht="15.75" x14ac:dyDescent="0.25">
      <c r="S46" s="11"/>
      <c r="T46" s="10"/>
      <c r="U46" s="17" t="s">
        <v>25</v>
      </c>
      <c r="V46" s="23"/>
      <c r="W46" s="34">
        <f>W45*0.9</f>
        <v>13210998.75</v>
      </c>
      <c r="X46" s="35"/>
    </row>
    <row r="47" spans="15:25" ht="15.75" x14ac:dyDescent="0.25">
      <c r="S47" s="10"/>
      <c r="T47" s="10"/>
      <c r="U47" s="17" t="s">
        <v>26</v>
      </c>
      <c r="V47" s="23"/>
      <c r="W47" s="34">
        <f>W45*0.8</f>
        <v>11743110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1372500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30581.015625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S9" sqref="S9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S21" sqref="S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R19" sqref="R19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Q11" sqref="Q11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R18:S18"/>
  <sheetViews>
    <sheetView topLeftCell="A7" zoomScaleNormal="100" workbookViewId="0">
      <selection activeCell="V29" sqref="V29"/>
    </sheetView>
  </sheetViews>
  <sheetFormatPr defaultRowHeight="15" x14ac:dyDescent="0.25"/>
  <sheetData>
    <row r="18" spans="18:19" x14ac:dyDescent="0.25">
      <c r="R18">
        <v>62.89</v>
      </c>
      <c r="S18">
        <f>R18*10.764</f>
        <v>676.94795999999997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X12:Y12"/>
  <sheetViews>
    <sheetView topLeftCell="F1" zoomScaleNormal="100" workbookViewId="0">
      <selection activeCell="Z13" sqref="Z13"/>
    </sheetView>
  </sheetViews>
  <sheetFormatPr defaultRowHeight="15" x14ac:dyDescent="0.25"/>
  <sheetData>
    <row r="12" spans="24:25" x14ac:dyDescent="0.25">
      <c r="X12">
        <v>64.569999999999993</v>
      </c>
      <c r="Y12">
        <f>X12*10.764</f>
        <v>695.03147999999987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T13"/>
  <sheetViews>
    <sheetView workbookViewId="0">
      <selection activeCell="V24" sqref="V24"/>
    </sheetView>
  </sheetViews>
  <sheetFormatPr defaultRowHeight="15" x14ac:dyDescent="0.25"/>
  <sheetData>
    <row r="1" spans="1:20" x14ac:dyDescent="0.25">
      <c r="A1" s="6"/>
    </row>
    <row r="13" spans="1:20" x14ac:dyDescent="0.25">
      <c r="S13">
        <v>51</v>
      </c>
      <c r="T13">
        <f>S13*10.764</f>
        <v>548.96399999999994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2024-06-19T11:54:48Z</dcterms:modified>
</cp:coreProperties>
</file>