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PRADNYA SHIRISH TEMBHARE - SBI\"/>
    </mc:Choice>
  </mc:AlternateContent>
  <xr:revisionPtr revIDLastSave="0" documentId="13_ncr:1_{6174152D-67FD-4492-9156-0F378434DA5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33" i="4" l="1"/>
  <c r="G32" i="4"/>
  <c r="G31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<sst xmlns="http://schemas.openxmlformats.org/spreadsheetml/2006/main" count="50" uniqueCount="44">
  <si>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</si>
  <si>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</si>
  <si>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</si>
  <si>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</si>
  <si>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</si>
  <si>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</si>
  <si>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</si>
  <si>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</si>
  <si>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</si>
  <si>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</si>
  <si>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</si>
  <si>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</si>
  <si>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</si>
  <si>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</si>
  <si>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</si>
  <si>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</si>
  <si>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</si>
  <si>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</si>
  <si>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</si>
  <si>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</si>
  <si>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</si>
  <si>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</si>
  <si>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</si>
  <si>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</si>
  <si>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</si>
  <si>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</si>
  <si>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</si>
  <si>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</si>
  <si>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</si>
  <si>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</si>
  <si>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</si>
  <si>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</si>
  <si>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</si>
  <si>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</si>
  <si>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</si>
  <si>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</si>
  <si>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</si>
  <si>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</si>
  <si>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</si>
  <si>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</si>
  <si>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Terrace area</t>
  </si>
  <si>
    <t xml:space="preserve">State Bank Of India ( RACPC Thane ) - MRS. PRADNYA SHIRISH TEMBHARE, MR. PRAKASH SATYAPAL NAGRALE &amp; MRS. YASHODHARA PRAKASH NAGRALE </t>
  </si>
  <si>
    <t>FMV / RV</t>
  </si>
  <si>
    <t>As per Part BCC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</si>
</sst>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15</xdr:col>
      <xdr:colOff>105981</xdr:colOff>
      <xdr:row>37</xdr:row>
      <xdr:rowOff>29446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703E39F-E676-4010-A1D9-6933A52C0E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0"/>
          <a:ext cx="8640381" cy="62397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125033</xdr:colOff>
      <xdr:row>40</xdr:row>
      <xdr:rowOff>172378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049722-01DF-4401-99D6-FA316F6969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59433" cy="66493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16</xdr:col>
      <xdr:colOff>220297</xdr:colOff>
      <xdr:row>37</xdr:row>
      <xdr:rowOff>96167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97D21F4-AD77-451A-A521-9D4AC7AD3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8754697" cy="65731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276225</xdr:colOff>
      <xdr:row>0</xdr:row>
      <xdr:rowOff>0</xdr:rowOff>
    </xdr:from>
    <xdr:to>
      <xdr:col>16</xdr:col>
      <xdr:colOff>467943</xdr:colOff>
      <xdr:row>35</xdr:row>
      <xdr:rowOff>96147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535004-5674-4900-BDB7-4E6613C259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95425" y="0"/>
          <a:ext cx="8726118" cy="643027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229823</xdr:colOff>
      <xdr:row>40</xdr:row>
      <xdr:rowOff>181878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3FF439-B8A7-4FC4-BC33-E8338F0259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64223" cy="64683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248876</xdr:colOff>
      <xdr:row>33</xdr:row>
      <xdr:rowOff>29456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886E52-80B1-40BC-9204-B2FA53B0F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83276" cy="631595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46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674610-CE15-45FF-9A8E-F0874D1BBD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863085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115507</xdr:colOff>
      <xdr:row>43</xdr:row>
      <xdr:rowOff>48748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A43A85-F89A-4AA6-9FDB-A83A39C60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49907" cy="80497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0" zoomScaleNormal="100" workbookViewId="0">
      <selection activeCell="W34" sqref="W3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14" si="0">N3</f>
        <v>0</v>
      </c>
      <c r="B3" s="44">
        <f t="shared" ref="B3:B14" si="1">Q3</f>
        <v>500</v>
      </c>
      <c r="C3" s="44">
        <f>B3*1.2</f>
        <v>600</v>
      </c>
      <c r="D3" s="44">
        <f t="shared" ref="D3:D14" si="2">C3*1.2</f>
        <v>720</v>
      </c>
      <c r="E3" s="45">
        <f t="shared" ref="E3:E14" si="3">R3</f>
        <v>4600000</v>
      </c>
      <c r="F3" s="44">
        <f t="shared" ref="F3:F14" si="4">ROUND((E3/B3),0)</f>
        <v>9200</v>
      </c>
      <c r="G3" s="44">
        <f t="shared" ref="G3:G14" si="5">ROUND((E3/C3),0)</f>
        <v>7667</v>
      </c>
      <c r="H3" s="44">
        <f t="shared" ref="H3:H14" si="6">ROUND((E3/D3),0)</f>
        <v>6389</v>
      </c>
      <c r="I3" s="44" t="e">
        <f>#REF!</f>
        <v>#REF!</v>
      </c>
      <c r="J3" s="44">
        <f t="shared" ref="J3:J14" si="7">S3</f>
        <v>0</v>
      </c>
      <c r="O3" s="46">
        <v>0</v>
      </c>
      <c r="P3" s="46">
        <v>600</v>
      </c>
      <c r="Q3" s="46">
        <f t="shared" ref="P3:Q14" si="8">P3/1.2</f>
        <v>500</v>
      </c>
      <c r="R3" s="47">
        <v>4600000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541.66666666666674</v>
      </c>
      <c r="C16" s="4">
        <f>B16*1.2</f>
        <v>650.00000000000011</v>
      </c>
      <c r="D16" s="4">
        <f t="shared" ref="D16:D28" si="34">C16*1.2</f>
        <v>780.00000000000011</v>
      </c>
      <c r="E16" s="5">
        <f t="shared" ref="E16:E28" si="35">R16</f>
        <v>5200000</v>
      </c>
      <c r="F16" s="9">
        <f t="shared" ref="F16:F28" si="36">ROUND((E16/B16),0)</f>
        <v>9600</v>
      </c>
      <c r="G16" s="9">
        <f t="shared" ref="G16:G28" si="37">ROUND((E16/C16),0)</f>
        <v>8000</v>
      </c>
      <c r="H16" s="9">
        <f t="shared" ref="H16:H28" si="38">ROUND((E16/D16),0)</f>
        <v>6667</v>
      </c>
      <c r="I16" s="4" t="e">
        <f>#REF!</f>
        <v>#REF!</v>
      </c>
      <c r="J16" s="4">
        <f t="shared" ref="J16:J28" si="39">S16</f>
        <v>0</v>
      </c>
      <c r="O16">
        <v>0</v>
      </c>
      <c r="P16">
        <v>650</v>
      </c>
      <c r="Q16">
        <f t="shared" ref="P16:Q28" si="40">P16/1.2</f>
        <v>541.66666666666674</v>
      </c>
      <c r="R16" s="2">
        <v>5200000</v>
      </c>
    </row>
    <row r="17" spans="1:24" x14ac:dyDescent="0.25">
      <c r="A17" s="4">
        <f t="shared" si="32"/>
        <v>0</v>
      </c>
      <c r="B17" s="4">
        <f t="shared" si="33"/>
        <v>545.83333333333337</v>
      </c>
      <c r="C17" s="4">
        <f t="shared" ref="C17:C28" si="41">B17*1.2</f>
        <v>655</v>
      </c>
      <c r="D17" s="4">
        <f t="shared" si="34"/>
        <v>786</v>
      </c>
      <c r="E17" s="5">
        <f t="shared" si="35"/>
        <v>5400000</v>
      </c>
      <c r="F17" s="9">
        <f t="shared" si="36"/>
        <v>9893</v>
      </c>
      <c r="G17" s="9">
        <f t="shared" si="37"/>
        <v>8244</v>
      </c>
      <c r="H17" s="9">
        <f t="shared" si="38"/>
        <v>6870</v>
      </c>
      <c r="I17" s="4" t="e">
        <f>#REF!</f>
        <v>#REF!</v>
      </c>
      <c r="J17" s="4">
        <f t="shared" si="39"/>
        <v>0</v>
      </c>
      <c r="O17">
        <v>0</v>
      </c>
      <c r="P17">
        <v>655</v>
      </c>
      <c r="Q17">
        <f t="shared" si="40"/>
        <v>545.83333333333337</v>
      </c>
      <c r="R17" s="2">
        <v>5400000</v>
      </c>
    </row>
    <row r="18" spans="1:24" x14ac:dyDescent="0.25">
      <c r="A18" s="4">
        <f t="shared" si="32"/>
        <v>0</v>
      </c>
      <c r="B18" s="4">
        <f t="shared" si="33"/>
        <v>587.5</v>
      </c>
      <c r="C18" s="4">
        <f t="shared" si="41"/>
        <v>705</v>
      </c>
      <c r="D18" s="4">
        <f t="shared" si="34"/>
        <v>846</v>
      </c>
      <c r="E18" s="5">
        <f t="shared" si="35"/>
        <v>5500000</v>
      </c>
      <c r="F18" s="9">
        <f t="shared" si="36"/>
        <v>9362</v>
      </c>
      <c r="G18" s="9">
        <f t="shared" si="37"/>
        <v>7801</v>
      </c>
      <c r="H18" s="9">
        <f t="shared" si="38"/>
        <v>6501</v>
      </c>
      <c r="I18" s="4" t="e">
        <f>#REF!</f>
        <v>#REF!</v>
      </c>
      <c r="J18" s="4">
        <f t="shared" si="39"/>
        <v>0</v>
      </c>
      <c r="O18">
        <v>0</v>
      </c>
      <c r="P18">
        <v>705</v>
      </c>
      <c r="Q18">
        <f t="shared" si="40"/>
        <v>587.5</v>
      </c>
      <c r="R18" s="2">
        <v>5500000</v>
      </c>
    </row>
    <row r="19" spans="1:24" x14ac:dyDescent="0.25">
      <c r="A19" s="4">
        <f t="shared" si="32"/>
        <v>0</v>
      </c>
      <c r="B19" s="4">
        <f t="shared" si="33"/>
        <v>612.5</v>
      </c>
      <c r="C19" s="4">
        <f t="shared" si="41"/>
        <v>735</v>
      </c>
      <c r="D19" s="4">
        <f t="shared" si="34"/>
        <v>882</v>
      </c>
      <c r="E19" s="5">
        <f t="shared" si="35"/>
        <v>5600000</v>
      </c>
      <c r="F19" s="9">
        <f t="shared" si="36"/>
        <v>9143</v>
      </c>
      <c r="G19" s="9">
        <f t="shared" si="37"/>
        <v>7619</v>
      </c>
      <c r="H19" s="9">
        <f t="shared" si="38"/>
        <v>6349</v>
      </c>
      <c r="I19" s="4" t="e">
        <f>#REF!</f>
        <v>#REF!</v>
      </c>
      <c r="J19" s="4">
        <f t="shared" si="39"/>
        <v>0</v>
      </c>
      <c r="O19">
        <v>0</v>
      </c>
      <c r="P19">
        <v>735</v>
      </c>
      <c r="Q19">
        <f t="shared" si="40"/>
        <v>612.5</v>
      </c>
      <c r="R19" s="2">
        <v>5600000</v>
      </c>
    </row>
    <row r="20" spans="1:24" x14ac:dyDescent="0.25">
      <c r="A20" s="4">
        <f t="shared" si="32"/>
        <v>0</v>
      </c>
      <c r="B20" s="4">
        <f t="shared" si="33"/>
        <v>410</v>
      </c>
      <c r="C20" s="4">
        <f t="shared" si="41"/>
        <v>492</v>
      </c>
      <c r="D20" s="4">
        <f t="shared" si="34"/>
        <v>590.4</v>
      </c>
      <c r="E20" s="5">
        <f t="shared" si="35"/>
        <v>5500000</v>
      </c>
      <c r="F20" s="9">
        <f t="shared" si="36"/>
        <v>13415</v>
      </c>
      <c r="G20" s="9">
        <f t="shared" si="37"/>
        <v>11179</v>
      </c>
      <c r="H20" s="9">
        <f t="shared" si="38"/>
        <v>9316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410</v>
      </c>
      <c r="R20" s="2">
        <v>5500000</v>
      </c>
    </row>
    <row r="21" spans="1:24" s="46" customFormat="1" x14ac:dyDescent="0.25">
      <c r="A21" s="44">
        <f t="shared" si="32"/>
        <v>0</v>
      </c>
      <c r="B21" s="44">
        <f t="shared" si="33"/>
        <v>470</v>
      </c>
      <c r="C21" s="44">
        <f t="shared" si="41"/>
        <v>564</v>
      </c>
      <c r="D21" s="44">
        <f t="shared" si="34"/>
        <v>676.8</v>
      </c>
      <c r="E21" s="45">
        <f t="shared" si="35"/>
        <v>5400000</v>
      </c>
      <c r="F21" s="44">
        <f t="shared" si="36"/>
        <v>11489</v>
      </c>
      <c r="G21" s="44">
        <f t="shared" si="37"/>
        <v>9574</v>
      </c>
      <c r="H21" s="44">
        <f t="shared" si="38"/>
        <v>7979</v>
      </c>
      <c r="I21" s="44" t="e">
        <f>#REF!</f>
        <v>#REF!</v>
      </c>
      <c r="J21" s="44">
        <f t="shared" si="39"/>
        <v>0</v>
      </c>
      <c r="O21" s="46">
        <v>0</v>
      </c>
      <c r="P21" s="46">
        <f t="shared" si="40"/>
        <v>0</v>
      </c>
      <c r="Q21" s="46">
        <v>470</v>
      </c>
      <c r="R21" s="47">
        <v>5400000</v>
      </c>
    </row>
    <row r="22" spans="1:24" s="46" customFormat="1" x14ac:dyDescent="0.25">
      <c r="A22" s="44">
        <f t="shared" ref="A22:A24" si="42">N22</f>
        <v>0</v>
      </c>
      <c r="B22" s="44">
        <f t="shared" ref="B22:B24" si="43">Q22</f>
        <v>510</v>
      </c>
      <c r="C22" s="44">
        <f t="shared" ref="C22:C24" si="44">B22*1.2</f>
        <v>612</v>
      </c>
      <c r="D22" s="44">
        <f t="shared" ref="D22:D24" si="45">C22*1.2</f>
        <v>734.4</v>
      </c>
      <c r="E22" s="45">
        <f t="shared" ref="E22:E24" si="46">R22</f>
        <v>5800000</v>
      </c>
      <c r="F22" s="44">
        <f t="shared" ref="F22:F24" si="47">ROUND((E22/B22),0)</f>
        <v>11373</v>
      </c>
      <c r="G22" s="44">
        <f t="shared" ref="G22:G24" si="48">ROUND((E22/C22),0)</f>
        <v>9477</v>
      </c>
      <c r="H22" s="44">
        <f t="shared" ref="H22:H24" si="49">ROUND((E22/D22),0)</f>
        <v>7898</v>
      </c>
      <c r="I22" s="44" t="e">
        <f>#REF!</f>
        <v>#REF!</v>
      </c>
      <c r="J22" s="44">
        <f t="shared" ref="J22:J24" si="50">S22</f>
        <v>0</v>
      </c>
      <c r="O22" s="46">
        <v>0</v>
      </c>
      <c r="P22" s="46">
        <f t="shared" ref="P22:P24" si="51">O22/1.2</f>
        <v>0</v>
      </c>
      <c r="Q22" s="46">
        <v>510</v>
      </c>
      <c r="R22" s="47">
        <v>5800000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ref="Q23:Q24" si="52">P23/1.2</f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9800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E31" t="s">
        <v>39</v>
      </c>
      <c r="F31" s="7">
        <v>63.07</v>
      </c>
      <c r="G31">
        <f>F31*10.764</f>
        <v>678.88547999999992</v>
      </c>
      <c r="S31" s="10"/>
      <c r="T31" s="10"/>
      <c r="U31" s="17" t="s">
        <v>15</v>
      </c>
      <c r="V31" s="18"/>
      <c r="W31" s="19">
        <f>W29-W30</f>
        <v>7300</v>
      </c>
      <c r="X31" s="22"/>
    </row>
    <row r="32" spans="1:24" ht="15.75" x14ac:dyDescent="0.25">
      <c r="E32" t="s">
        <v>40</v>
      </c>
      <c r="F32" s="7">
        <v>4.2699999999999996</v>
      </c>
      <c r="G32">
        <f>F32*10.764</f>
        <v>45.962279999999993</v>
      </c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7:25" ht="15.75" x14ac:dyDescent="0.25">
      <c r="G33">
        <f>SUM(G31:G32)</f>
        <v>724.84775999999988</v>
      </c>
      <c r="S33" s="10"/>
      <c r="T33" s="10"/>
      <c r="U33" s="17" t="s">
        <v>17</v>
      </c>
      <c r="V33" s="23"/>
      <c r="W33" s="24">
        <f>X33-X34</f>
        <v>8</v>
      </c>
      <c r="X33" s="25">
        <v>2024</v>
      </c>
    </row>
    <row r="34" spans="7:25" ht="15.75" x14ac:dyDescent="0.25">
      <c r="S34" s="10"/>
      <c r="T34" s="10"/>
      <c r="U34" s="17" t="s">
        <v>18</v>
      </c>
      <c r="V34" s="23"/>
      <c r="W34" s="24">
        <f>W35-W33</f>
        <v>52</v>
      </c>
      <c r="X34" s="24">
        <v>2016</v>
      </c>
      <c r="Y34" t="s">
        <v>43</v>
      </c>
    </row>
    <row r="35" spans="7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7:25" ht="49.5" customHeight="1" x14ac:dyDescent="0.25">
      <c r="P36" s="42" t="s">
        <v>41</v>
      </c>
      <c r="Q36" s="42"/>
      <c r="R36" s="42"/>
      <c r="S36" s="42"/>
      <c r="T36" s="43"/>
      <c r="U36" s="21" t="s">
        <v>20</v>
      </c>
      <c r="V36" s="23"/>
      <c r="W36" s="24">
        <f>90*W33/W35</f>
        <v>12</v>
      </c>
      <c r="X36" s="24"/>
    </row>
    <row r="37" spans="7:25" ht="15.75" x14ac:dyDescent="0.25">
      <c r="U37" s="17"/>
      <c r="V37" s="26"/>
      <c r="W37" s="27">
        <f>W36%</f>
        <v>0.12</v>
      </c>
      <c r="X37" s="27"/>
    </row>
    <row r="38" spans="7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300</v>
      </c>
      <c r="X38" s="22"/>
    </row>
    <row r="39" spans="7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2200</v>
      </c>
      <c r="X39" s="22"/>
    </row>
    <row r="40" spans="7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7300</v>
      </c>
      <c r="X40" s="22"/>
    </row>
    <row r="41" spans="7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7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9500</v>
      </c>
      <c r="X42" s="22"/>
    </row>
    <row r="43" spans="7:25" ht="15.75" x14ac:dyDescent="0.25">
      <c r="S43" s="10"/>
      <c r="T43" s="10"/>
      <c r="U43" s="23"/>
      <c r="V43" s="23"/>
      <c r="W43" s="24"/>
      <c r="X43" s="24"/>
    </row>
    <row r="44" spans="7:25" ht="15.75" x14ac:dyDescent="0.25">
      <c r="S44" s="10"/>
      <c r="T44" s="10"/>
      <c r="U44" s="28" t="s">
        <v>37</v>
      </c>
      <c r="V44" s="30"/>
      <c r="W44" s="25">
        <v>725</v>
      </c>
      <c r="X44" s="24"/>
    </row>
    <row r="45" spans="7:25" ht="15.75" x14ac:dyDescent="0.25">
      <c r="P45" s="13" t="s">
        <v>29</v>
      </c>
      <c r="S45" s="10"/>
      <c r="T45" s="11"/>
      <c r="U45" s="17" t="s">
        <v>42</v>
      </c>
      <c r="V45" s="31"/>
      <c r="W45" s="32">
        <f>W42*W44+X46</f>
        <v>6887500</v>
      </c>
      <c r="X45" s="33"/>
    </row>
    <row r="46" spans="7:25" ht="15.75" x14ac:dyDescent="0.25">
      <c r="S46" s="11"/>
      <c r="T46" s="10"/>
      <c r="U46" s="17" t="s">
        <v>24</v>
      </c>
      <c r="V46" s="23"/>
      <c r="W46" s="34">
        <f>W45*0.9</f>
        <v>6198750</v>
      </c>
      <c r="X46" s="35"/>
    </row>
    <row r="47" spans="7:25" ht="15.75" x14ac:dyDescent="0.25">
      <c r="S47" s="10"/>
      <c r="T47" s="10"/>
      <c r="U47" s="17" t="s">
        <v>25</v>
      </c>
      <c r="V47" s="23"/>
      <c r="W47" s="34">
        <f>W45*0.8</f>
        <v>5510000</v>
      </c>
      <c r="X47" s="34"/>
    </row>
    <row r="48" spans="7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1812500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14348.958333333334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R7" sqref="R7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X26" sqref="X2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T11" sqref="T11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L21" sqref="L2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W14" sqref="W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3" workbookViewId="0">
      <selection activeCell="T8" sqref="T8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10" zoomScaleNormal="100" workbookViewId="0">
      <selection activeCell="U29" sqref="U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2024-06-21T06:39:17Z</dcterms:modified>
</cp:coreProperties>
</file>