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UNITA KAWADI - SBI - Approx\"/>
    </mc:Choice>
  </mc:AlternateContent>
  <xr:revisionPtr revIDLastSave="0" documentId="13_ncr:1_{19C44901-958E-4B48-BBC0-11865691295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S20" i="25" l="1"/>
  <c r="G33" i="4" l="1"/>
  <c r="F33" i="4"/>
  <c r="S12" i="25" l="1"/>
  <c r="U14" i="24"/>
  <c r="S21" i="17" l="1"/>
  <c r="U12" i="16"/>
  <c r="S10" i="15"/>
  <c r="S19" i="14"/>
  <c r="W30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H8" i="4" s="1"/>
  <c r="A8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23" i="4"/>
  <c r="F8" i="4"/>
  <c r="F9" i="4"/>
  <c r="G8" i="4"/>
  <c r="G9" i="4"/>
  <c r="H6" i="4"/>
  <c r="H21" i="4"/>
  <c r="H22" i="4"/>
  <c r="G6" i="4"/>
  <c r="F21" i="4"/>
  <c r="F22" i="4"/>
  <c r="F23" i="4"/>
  <c r="G21" i="4"/>
  <c r="G22" i="4"/>
  <c r="G23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B20" i="4" s="1"/>
  <c r="C20" i="4" s="1"/>
  <c r="D20" i="4" s="1"/>
  <c r="J20" i="4"/>
  <c r="I20" i="4"/>
  <c r="E20" i="4"/>
  <c r="A20" i="4"/>
  <c r="P19" i="4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6" i="4"/>
  <c r="H17" i="4"/>
  <c r="F14" i="4"/>
  <c r="H18" i="4"/>
  <c r="H25" i="4"/>
  <c r="H13" i="4"/>
  <c r="F13" i="4"/>
  <c r="G13" i="4"/>
  <c r="H16" i="4"/>
  <c r="H20" i="4"/>
  <c r="H27" i="4"/>
  <c r="H24" i="4"/>
  <c r="D19" i="4"/>
  <c r="H19" i="4" s="1"/>
  <c r="G19" i="4"/>
  <c r="F16" i="4"/>
  <c r="F17" i="4"/>
  <c r="F18" i="4"/>
  <c r="F19" i="4"/>
  <c r="F20" i="4"/>
  <c r="F24" i="4"/>
  <c r="F25" i="4"/>
  <c r="F26" i="4"/>
  <c r="F27" i="4"/>
  <c r="G18" i="4"/>
  <c r="G20" i="4"/>
  <c r="G24" i="4"/>
  <c r="G25" i="4"/>
  <c r="G26" i="4"/>
  <c r="G27" i="4"/>
  <c r="G16" i="4"/>
  <c r="G17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8" i="4"/>
  <c r="Q38" i="4"/>
  <c r="W48" i="4"/>
  <c r="W32" i="4"/>
  <c r="W35" i="4" s="1"/>
  <c r="W36" i="4" s="1"/>
  <c r="W31" i="4"/>
  <c r="W39" i="4"/>
  <c r="S38" i="4" l="1"/>
  <c r="S39" i="4" s="1"/>
  <c r="S41" i="4" s="1"/>
  <c r="W33" i="4"/>
  <c r="W37" i="4"/>
  <c r="W38" i="4" s="1"/>
  <c r="W41" i="4" s="1"/>
  <c r="S40" i="4" l="1"/>
  <c r="W44" i="4"/>
  <c r="W45" i="4" l="1"/>
  <c r="W46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<sst xmlns="http://schemas.openxmlformats.org/spreadsheetml/2006/main" count="50" uniqueCount="43">
  <si>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</si>
  <si>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</si>
  <si>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</si>
  <si>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</si>
  <si>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</si>
  <si>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</si>
  <si>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</si>
  <si>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</si>
  <si>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</si>
  <si>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</si>
  <si>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</si>
  <si>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</si>
  <si>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</si>
  <si>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</si>
  <si>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</si>
  <si>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</si>
  <si>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</si>
  <si>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</si>
  <si>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</si>
  <si>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</si>
  <si>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</si>
  <si>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</si>
  <si>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</si>
  <si>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</si>
  <si>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</si>
  <si>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</si>
  <si>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</si>
  <si>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</si>
  <si>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</si>
  <si>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</si>
  <si>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</si>
  <si>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</si>
  <si>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</si>
  <si>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</si>
  <si>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</si>
  <si>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</si>
  <si>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</si>
  <si>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</si>
  <si>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State Bank Of India ( RACPC Sion ) - SUNITA KAWADI</t>
  </si>
  <si>
    <t>As per OC</t>
  </si>
  <si>
    <t>Index II CA</t>
  </si>
  <si>
    <t>CA</t>
  </si>
  <si>
    <t xml:space="preserve">Rent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</si>
</sst>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3" fontId="13" fillId="0" borderId="0" xfId="0" applyNumberFormat="1" applyFont="1"/>
    <xf numFmtId="0" fontId="14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45</xdr:row>
      <xdr:rowOff>20185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D6B8EB-7AE0-40F8-A82D-ED18841B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1354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277455</xdr:colOff>
      <xdr:row>40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B467CE-A45E-4253-A9ED-0D7D65745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811855" cy="70590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191718</xdr:colOff>
      <xdr:row>40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04624-1D24-411B-8B69-786D6D52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26118" cy="72685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248876</xdr:colOff>
      <xdr:row>39</xdr:row>
      <xdr:rowOff>115300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1B13FE-CD7C-435A-AE34-52786824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83276" cy="7163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33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345BB6-8140-4B24-8AB4-3F37F895D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63921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34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4E189-BF9F-4B87-8410-34C00F22E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655411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DCA933-4F72-45BC-ACA8-FCDAB481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58322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53787-9414-4F81-BC00-9C069ACD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05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4</xdr:row>
      <xdr:rowOff>142875</xdr:rowOff>
    </xdr:from>
    <xdr:to>
      <xdr:col>16</xdr:col>
      <xdr:colOff>96474</xdr:colOff>
      <xdr:row>45</xdr:row>
      <xdr:rowOff>58228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79684B-E28B-4D02-9F28-4ABC5DEF7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904875"/>
          <a:ext cx="8773749" cy="7725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77402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5ED751-0F49-48C8-8338-27ABEB78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11802" cy="7354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41</xdr:row>
      <xdr:rowOff>77228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F15D1-5828-431E-9102-D2E1EE174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3638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41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627B7-B646-4C05-8EBC-C3B033E8A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6582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33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92F63A-7EA5-4667-9D9D-0CB55F1A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6392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543937</xdr:colOff>
      <xdr:row>42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695DF-3939-4E2C-B036-95C174EBE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49537" cy="79640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41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D6FF4-2F0C-4CFB-9100-BFA6802FF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7734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36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A18EA9-7014-46F4-91B9-0B3AA3F7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72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401</v>
      </c>
      <c r="C3" s="4">
        <f>B3*1.2</f>
        <v>481.2</v>
      </c>
      <c r="D3" s="4">
        <f t="shared" ref="D3:D14" si="2">C3*1.2</f>
        <v>577.43999999999994</v>
      </c>
      <c r="E3" s="5">
        <f t="shared" ref="E3:E14" si="3">R3</f>
        <v>6663656</v>
      </c>
      <c r="F3" s="9">
        <f t="shared" ref="F3:F14" si="4">ROUND((E3/B3),0)</f>
        <v>16618</v>
      </c>
      <c r="G3" s="9">
        <f t="shared" ref="G3:G14" si="5">ROUND((E3/C3),0)</f>
        <v>13848</v>
      </c>
      <c r="H3" s="9">
        <f t="shared" ref="H3:H14" si="6">ROUND((E3/D3),0)</f>
        <v>11540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401</v>
      </c>
      <c r="R3" s="2">
        <v>6663656</v>
      </c>
    </row>
    <row r="4" spans="1:20" x14ac:dyDescent="0.25">
      <c r="A4" s="4">
        <f t="shared" ref="A4:A9" si="9">N4</f>
        <v>0</v>
      </c>
      <c r="B4" s="4">
        <f t="shared" ref="B4:B9" si="10">Q4</f>
        <v>419</v>
      </c>
      <c r="C4" s="4">
        <f t="shared" ref="C4:C9" si="11">B4*1.2</f>
        <v>502.79999999999995</v>
      </c>
      <c r="D4" s="4">
        <f t="shared" ref="D4:D9" si="12">C4*1.2</f>
        <v>603.3599999999999</v>
      </c>
      <c r="E4" s="5">
        <f t="shared" ref="E4:E9" si="13">R4</f>
        <v>7775250</v>
      </c>
      <c r="F4" s="9">
        <f t="shared" ref="F4:F9" si="14">ROUND((E4/B4),0)</f>
        <v>18557</v>
      </c>
      <c r="G4" s="9">
        <f t="shared" ref="G4:G9" si="15">ROUND((E4/C4),0)</f>
        <v>15464</v>
      </c>
      <c r="H4" s="9">
        <f t="shared" ref="H4:H9" si="16">ROUND((E4/D4),0)</f>
        <v>12887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419</v>
      </c>
      <c r="R4" s="2">
        <v>7775250</v>
      </c>
    </row>
    <row r="5" spans="1:20" x14ac:dyDescent="0.25">
      <c r="A5" s="4">
        <f t="shared" si="9"/>
        <v>0</v>
      </c>
      <c r="B5" s="4">
        <f t="shared" si="10"/>
        <v>903</v>
      </c>
      <c r="C5" s="4">
        <f t="shared" si="11"/>
        <v>1083.5999999999999</v>
      </c>
      <c r="D5" s="4">
        <f t="shared" si="12"/>
        <v>1300.32</v>
      </c>
      <c r="E5" s="5">
        <f t="shared" si="13"/>
        <v>15423000</v>
      </c>
      <c r="F5" s="9">
        <f t="shared" si="14"/>
        <v>17080</v>
      </c>
      <c r="G5" s="9">
        <f t="shared" si="15"/>
        <v>14233</v>
      </c>
      <c r="H5" s="9">
        <f t="shared" si="16"/>
        <v>11861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903</v>
      </c>
      <c r="R5" s="2">
        <v>15423000</v>
      </c>
    </row>
    <row r="6" spans="1:20" x14ac:dyDescent="0.25">
      <c r="A6" s="4">
        <f t="shared" si="9"/>
        <v>0</v>
      </c>
      <c r="B6" s="4">
        <f t="shared" si="10"/>
        <v>401</v>
      </c>
      <c r="C6" s="4">
        <f t="shared" si="11"/>
        <v>481.2</v>
      </c>
      <c r="D6" s="4">
        <f t="shared" si="12"/>
        <v>577.43999999999994</v>
      </c>
      <c r="E6" s="5">
        <f t="shared" si="13"/>
        <v>6917500</v>
      </c>
      <c r="F6" s="9">
        <f t="shared" si="14"/>
        <v>17251</v>
      </c>
      <c r="G6" s="9">
        <f t="shared" si="15"/>
        <v>14376</v>
      </c>
      <c r="H6" s="9">
        <f t="shared" si="16"/>
        <v>11980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401</v>
      </c>
      <c r="R6" s="2">
        <v>6917500</v>
      </c>
    </row>
    <row r="7" spans="1:20" x14ac:dyDescent="0.25">
      <c r="A7" s="4">
        <f t="shared" si="9"/>
        <v>0</v>
      </c>
      <c r="B7" s="4">
        <f t="shared" si="10"/>
        <v>598</v>
      </c>
      <c r="C7" s="4">
        <f t="shared" si="11"/>
        <v>717.6</v>
      </c>
      <c r="D7" s="4">
        <f t="shared" si="12"/>
        <v>861.12</v>
      </c>
      <c r="E7" s="5">
        <f t="shared" si="13"/>
        <v>9867000</v>
      </c>
      <c r="F7" s="9">
        <f t="shared" si="14"/>
        <v>16500</v>
      </c>
      <c r="G7" s="9">
        <f t="shared" si="15"/>
        <v>13750</v>
      </c>
      <c r="H7" s="9">
        <f t="shared" si="16"/>
        <v>11458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598</v>
      </c>
      <c r="R7" s="2">
        <v>9867000</v>
      </c>
    </row>
    <row r="8" spans="1:20" x14ac:dyDescent="0.25">
      <c r="A8" s="4">
        <f t="shared" si="9"/>
        <v>0</v>
      </c>
      <c r="B8" s="4">
        <f t="shared" si="10"/>
        <v>662</v>
      </c>
      <c r="C8" s="4">
        <f t="shared" si="11"/>
        <v>794.4</v>
      </c>
      <c r="D8" s="4">
        <f t="shared" si="12"/>
        <v>953.28</v>
      </c>
      <c r="E8" s="5">
        <f t="shared" si="13"/>
        <v>10805000</v>
      </c>
      <c r="F8" s="9">
        <f t="shared" si="14"/>
        <v>16322</v>
      </c>
      <c r="G8" s="9">
        <f t="shared" si="15"/>
        <v>13601</v>
      </c>
      <c r="H8" s="9">
        <f t="shared" si="16"/>
        <v>11335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662</v>
      </c>
      <c r="R8" s="2">
        <v>10805000</v>
      </c>
    </row>
    <row r="9" spans="1:20" x14ac:dyDescent="0.25">
      <c r="A9" s="4">
        <f t="shared" si="9"/>
        <v>0</v>
      </c>
      <c r="B9" s="4">
        <f t="shared" si="10"/>
        <v>895</v>
      </c>
      <c r="C9" s="4">
        <f t="shared" si="11"/>
        <v>1074</v>
      </c>
      <c r="D9" s="4">
        <f t="shared" si="12"/>
        <v>1288.8</v>
      </c>
      <c r="E9" s="5">
        <f t="shared" si="13"/>
        <v>15319140</v>
      </c>
      <c r="F9" s="9">
        <f t="shared" si="14"/>
        <v>17116</v>
      </c>
      <c r="G9" s="9">
        <f t="shared" si="15"/>
        <v>14264</v>
      </c>
      <c r="H9" s="9">
        <f t="shared" si="16"/>
        <v>11886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895</v>
      </c>
      <c r="R9" s="2">
        <v>15319140</v>
      </c>
    </row>
    <row r="10" spans="1:20" s="41" customFormat="1" x14ac:dyDescent="0.25">
      <c r="A10" s="42">
        <f t="shared" si="0"/>
        <v>0</v>
      </c>
      <c r="B10" s="42">
        <f t="shared" si="1"/>
        <v>489</v>
      </c>
      <c r="C10" s="42">
        <f t="shared" ref="C10:C14" si="19">B10*1.2</f>
        <v>586.79999999999995</v>
      </c>
      <c r="D10" s="42">
        <f t="shared" si="2"/>
        <v>704.16</v>
      </c>
      <c r="E10" s="43">
        <f t="shared" si="3"/>
        <v>10423300</v>
      </c>
      <c r="F10" s="42">
        <f t="shared" si="4"/>
        <v>21316</v>
      </c>
      <c r="G10" s="42">
        <f t="shared" si="5"/>
        <v>17763</v>
      </c>
      <c r="H10" s="42">
        <f t="shared" si="6"/>
        <v>14802</v>
      </c>
      <c r="I10" s="42" t="e">
        <f>#REF!</f>
        <v>#REF!</v>
      </c>
      <c r="J10" s="42">
        <f t="shared" si="7"/>
        <v>0</v>
      </c>
      <c r="O10" s="41">
        <v>0</v>
      </c>
      <c r="P10" s="41">
        <f t="shared" si="8"/>
        <v>0</v>
      </c>
      <c r="Q10" s="41">
        <v>489</v>
      </c>
      <c r="R10" s="44">
        <v>10423300</v>
      </c>
    </row>
    <row r="11" spans="1:20" x14ac:dyDescent="0.25">
      <c r="A11" s="4">
        <f t="shared" si="0"/>
        <v>0</v>
      </c>
      <c r="B11" s="4">
        <f t="shared" si="1"/>
        <v>571</v>
      </c>
      <c r="C11" s="4">
        <f t="shared" si="19"/>
        <v>685.19999999999993</v>
      </c>
      <c r="D11" s="4">
        <f t="shared" si="2"/>
        <v>822.2399999999999</v>
      </c>
      <c r="E11" s="5">
        <f t="shared" si="3"/>
        <v>10260000</v>
      </c>
      <c r="F11" s="9">
        <f t="shared" si="4"/>
        <v>17968</v>
      </c>
      <c r="G11" s="9">
        <f t="shared" si="5"/>
        <v>14974</v>
      </c>
      <c r="H11" s="9">
        <f t="shared" si="6"/>
        <v>12478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571</v>
      </c>
      <c r="R11" s="2">
        <v>10260000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7" si="31">N16</f>
        <v>0</v>
      </c>
      <c r="B16" s="4">
        <f t="shared" ref="B16:B27" si="32">Q16</f>
        <v>300</v>
      </c>
      <c r="C16" s="4">
        <f>B16*1.2</f>
        <v>360</v>
      </c>
      <c r="D16" s="4">
        <f t="shared" ref="D16:D27" si="33">C16*1.2</f>
        <v>432</v>
      </c>
      <c r="E16" s="5">
        <f t="shared" ref="E16:E27" si="34">R16</f>
        <v>6800000</v>
      </c>
      <c r="F16" s="9">
        <f t="shared" ref="F16:F27" si="35">ROUND((E16/B16),0)</f>
        <v>22667</v>
      </c>
      <c r="G16" s="9">
        <f t="shared" ref="G16:G27" si="36">ROUND((E16/C16),0)</f>
        <v>18889</v>
      </c>
      <c r="H16" s="9">
        <f t="shared" ref="H16:H27" si="37">ROUND((E16/D16),0)</f>
        <v>15741</v>
      </c>
      <c r="I16" s="4" t="e">
        <f>#REF!</f>
        <v>#REF!</v>
      </c>
      <c r="J16" s="4">
        <f t="shared" ref="J16:J27" si="38">S16</f>
        <v>0</v>
      </c>
      <c r="O16">
        <v>0</v>
      </c>
      <c r="P16">
        <f t="shared" ref="P16:Q27" si="39">O16/1.2</f>
        <v>0</v>
      </c>
      <c r="Q16">
        <v>300</v>
      </c>
      <c r="R16" s="2">
        <v>6800000</v>
      </c>
    </row>
    <row r="17" spans="1:24" s="41" customFormat="1" x14ac:dyDescent="0.25">
      <c r="A17" s="42">
        <f t="shared" si="31"/>
        <v>0</v>
      </c>
      <c r="B17" s="42">
        <f t="shared" si="32"/>
        <v>326.66666666666669</v>
      </c>
      <c r="C17" s="42">
        <f t="shared" ref="C17:C27" si="40">B17*1.2</f>
        <v>392</v>
      </c>
      <c r="D17" s="42">
        <f t="shared" si="33"/>
        <v>470.4</v>
      </c>
      <c r="E17" s="43">
        <f t="shared" si="34"/>
        <v>7900000</v>
      </c>
      <c r="F17" s="42">
        <f t="shared" si="35"/>
        <v>24184</v>
      </c>
      <c r="G17" s="42">
        <f t="shared" si="36"/>
        <v>20153</v>
      </c>
      <c r="H17" s="42">
        <f t="shared" si="37"/>
        <v>16794</v>
      </c>
      <c r="I17" s="42" t="e">
        <f>#REF!</f>
        <v>#REF!</v>
      </c>
      <c r="J17" s="42">
        <f t="shared" si="38"/>
        <v>0</v>
      </c>
      <c r="O17" s="41">
        <v>0</v>
      </c>
      <c r="P17" s="41">
        <v>392</v>
      </c>
      <c r="Q17" s="41">
        <f t="shared" si="39"/>
        <v>326.66666666666669</v>
      </c>
      <c r="R17" s="44">
        <v>7900000</v>
      </c>
    </row>
    <row r="18" spans="1:24" x14ac:dyDescent="0.25">
      <c r="A18" s="4">
        <f t="shared" si="31"/>
        <v>0</v>
      </c>
      <c r="B18" s="4">
        <f t="shared" si="32"/>
        <v>355</v>
      </c>
      <c r="C18" s="4">
        <f t="shared" si="40"/>
        <v>426</v>
      </c>
      <c r="D18" s="4">
        <f t="shared" si="33"/>
        <v>511.2</v>
      </c>
      <c r="E18" s="5">
        <f t="shared" si="34"/>
        <v>7800000</v>
      </c>
      <c r="F18" s="9">
        <f t="shared" si="35"/>
        <v>21972</v>
      </c>
      <c r="G18" s="9">
        <f t="shared" si="36"/>
        <v>18310</v>
      </c>
      <c r="H18" s="9">
        <f t="shared" si="37"/>
        <v>15258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355</v>
      </c>
      <c r="R18" s="2">
        <v>7800000</v>
      </c>
    </row>
    <row r="19" spans="1:24" x14ac:dyDescent="0.25">
      <c r="A19" s="4">
        <f t="shared" si="31"/>
        <v>0</v>
      </c>
      <c r="B19" s="4">
        <f t="shared" si="32"/>
        <v>320</v>
      </c>
      <c r="C19" s="4">
        <f t="shared" si="40"/>
        <v>384</v>
      </c>
      <c r="D19" s="4">
        <f t="shared" si="33"/>
        <v>460.79999999999995</v>
      </c>
      <c r="E19" s="5">
        <f t="shared" si="34"/>
        <v>7500000</v>
      </c>
      <c r="F19" s="9">
        <f t="shared" si="35"/>
        <v>23438</v>
      </c>
      <c r="G19" s="9">
        <f t="shared" si="36"/>
        <v>19531</v>
      </c>
      <c r="H19" s="9">
        <f t="shared" si="37"/>
        <v>16276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320</v>
      </c>
      <c r="R19" s="2">
        <v>7500000</v>
      </c>
    </row>
    <row r="20" spans="1:24" s="41" customFormat="1" x14ac:dyDescent="0.25">
      <c r="A20" s="42">
        <f t="shared" si="31"/>
        <v>0</v>
      </c>
      <c r="B20" s="42">
        <f t="shared" si="32"/>
        <v>300</v>
      </c>
      <c r="C20" s="42">
        <f t="shared" si="40"/>
        <v>360</v>
      </c>
      <c r="D20" s="42">
        <f t="shared" si="33"/>
        <v>432</v>
      </c>
      <c r="E20" s="43">
        <f t="shared" si="34"/>
        <v>7500000</v>
      </c>
      <c r="F20" s="42">
        <f t="shared" si="35"/>
        <v>25000</v>
      </c>
      <c r="G20" s="42">
        <f t="shared" si="36"/>
        <v>20833</v>
      </c>
      <c r="H20" s="42">
        <f t="shared" si="37"/>
        <v>17361</v>
      </c>
      <c r="I20" s="42" t="e">
        <f>#REF!</f>
        <v>#REF!</v>
      </c>
      <c r="J20" s="42">
        <f t="shared" si="38"/>
        <v>0</v>
      </c>
      <c r="O20" s="41">
        <v>0</v>
      </c>
      <c r="P20" s="41">
        <f t="shared" si="39"/>
        <v>0</v>
      </c>
      <c r="Q20" s="41">
        <v>300</v>
      </c>
      <c r="R20" s="44">
        <v>7500000</v>
      </c>
    </row>
    <row r="21" spans="1:24" x14ac:dyDescent="0.25">
      <c r="A21" s="4">
        <f t="shared" ref="A21:A23" si="41">N21</f>
        <v>0</v>
      </c>
      <c r="B21" s="4">
        <f t="shared" ref="B21:B23" si="42">Q21</f>
        <v>0</v>
      </c>
      <c r="C21" s="4">
        <f t="shared" ref="C21:C23" si="43">B21*1.2</f>
        <v>0</v>
      </c>
      <c r="D21" s="4">
        <f t="shared" ref="D21:D23" si="44">C21*1.2</f>
        <v>0</v>
      </c>
      <c r="E21" s="5">
        <f t="shared" ref="E21:E23" si="45">R21</f>
        <v>0</v>
      </c>
      <c r="F21" s="9" t="e">
        <f t="shared" ref="F21:F23" si="46">ROUND((E21/B21),0)</f>
        <v>#DIV/0!</v>
      </c>
      <c r="G21" s="9" t="e">
        <f t="shared" ref="G21:G23" si="47">ROUND((E21/C21),0)</f>
        <v>#DIV/0!</v>
      </c>
      <c r="H21" s="9" t="e">
        <f t="shared" ref="H21:H23" si="48">ROUND((E21/D21),0)</f>
        <v>#DIV/0!</v>
      </c>
      <c r="I21" s="4" t="e">
        <f>#REF!</f>
        <v>#REF!</v>
      </c>
      <c r="J21" s="4">
        <f t="shared" ref="J21:J23" si="49">S21</f>
        <v>0</v>
      </c>
      <c r="O21">
        <v>0</v>
      </c>
      <c r="P21">
        <f t="shared" ref="P21:P23" si="50">O21/1.2</f>
        <v>0</v>
      </c>
      <c r="Q21">
        <f t="shared" ref="Q21:Q23" si="51">P21/1.2</f>
        <v>0</v>
      </c>
      <c r="R21" s="2">
        <v>0</v>
      </c>
    </row>
    <row r="22" spans="1:24" x14ac:dyDescent="0.25">
      <c r="A22" s="4">
        <f t="shared" si="41"/>
        <v>0</v>
      </c>
      <c r="B22" s="4">
        <f t="shared" si="42"/>
        <v>0</v>
      </c>
      <c r="C22" s="4">
        <f t="shared" si="43"/>
        <v>0</v>
      </c>
      <c r="D22" s="4">
        <f t="shared" si="44"/>
        <v>0</v>
      </c>
      <c r="E22" s="5">
        <f t="shared" si="45"/>
        <v>0</v>
      </c>
      <c r="F22" s="9" t="e">
        <f t="shared" si="46"/>
        <v>#DIV/0!</v>
      </c>
      <c r="G22" s="9" t="e">
        <f t="shared" si="47"/>
        <v>#DIV/0!</v>
      </c>
      <c r="H22" s="9" t="e">
        <f t="shared" si="48"/>
        <v>#DIV/0!</v>
      </c>
      <c r="I22" s="4" t="e">
        <f>#REF!</f>
        <v>#REF!</v>
      </c>
      <c r="J22" s="4">
        <f t="shared" si="49"/>
        <v>0</v>
      </c>
      <c r="O22">
        <v>0</v>
      </c>
      <c r="P22">
        <f t="shared" si="50"/>
        <v>0</v>
      </c>
      <c r="Q22">
        <f t="shared" si="51"/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31"/>
        <v>0</v>
      </c>
      <c r="B24" s="4">
        <f t="shared" si="32"/>
        <v>0</v>
      </c>
      <c r="C24" s="4">
        <f t="shared" si="40"/>
        <v>0</v>
      </c>
      <c r="D24" s="4">
        <f t="shared" si="33"/>
        <v>0</v>
      </c>
      <c r="E24" s="5">
        <f t="shared" si="34"/>
        <v>0</v>
      </c>
      <c r="F24" s="9" t="e">
        <f t="shared" si="35"/>
        <v>#DIV/0!</v>
      </c>
      <c r="G24" s="9" t="e">
        <f t="shared" si="36"/>
        <v>#DIV/0!</v>
      </c>
      <c r="H24" s="9" t="e">
        <f t="shared" si="37"/>
        <v>#DIV/0!</v>
      </c>
      <c r="I24" s="4" t="e">
        <f>#REF!</f>
        <v>#REF!</v>
      </c>
      <c r="J24" s="4">
        <f t="shared" si="38"/>
        <v>0</v>
      </c>
      <c r="O24">
        <v>0</v>
      </c>
      <c r="P24">
        <f t="shared" si="39"/>
        <v>0</v>
      </c>
      <c r="Q24">
        <f t="shared" si="39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  <c r="X27" s="41"/>
    </row>
    <row r="28" spans="1:24" ht="15.75" x14ac:dyDescent="0.25">
      <c r="U28" s="17" t="s">
        <v>13</v>
      </c>
      <c r="V28" s="18"/>
      <c r="W28" s="19">
        <v>23500</v>
      </c>
      <c r="X28" s="20" t="s">
        <v>37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21000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E32" t="s">
        <v>40</v>
      </c>
      <c r="F32" s="7">
        <v>434</v>
      </c>
      <c r="S32" s="10"/>
      <c r="T32" s="10"/>
      <c r="U32" s="17" t="s">
        <v>17</v>
      </c>
      <c r="V32" s="23"/>
      <c r="W32" s="24">
        <f>X32-X33</f>
        <v>7</v>
      </c>
      <c r="X32" s="25">
        <v>2024</v>
      </c>
    </row>
    <row r="33" spans="6:25" ht="15.75" x14ac:dyDescent="0.25">
      <c r="F33" s="7">
        <f>F32*1.2</f>
        <v>520.79999999999995</v>
      </c>
      <c r="G33">
        <f>F33*58</f>
        <v>30206.399999999998</v>
      </c>
      <c r="S33" s="10"/>
      <c r="T33" s="10"/>
      <c r="U33" s="17" t="s">
        <v>18</v>
      </c>
      <c r="V33" s="23"/>
      <c r="W33" s="24">
        <f>W34-W32</f>
        <v>53</v>
      </c>
      <c r="X33" s="24">
        <v>2017</v>
      </c>
      <c r="Y33" t="s">
        <v>39</v>
      </c>
    </row>
    <row r="34" spans="6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6:25" ht="39" customHeight="1" x14ac:dyDescent="0.25">
      <c r="P35" s="46" t="s">
        <v>38</v>
      </c>
      <c r="Q35" s="46"/>
      <c r="R35" s="46"/>
      <c r="S35" s="46"/>
      <c r="T35" s="47"/>
      <c r="U35" s="21" t="s">
        <v>20</v>
      </c>
      <c r="V35" s="23"/>
      <c r="W35" s="24">
        <f>90*W32/W34</f>
        <v>10.5</v>
      </c>
      <c r="X35" s="24"/>
    </row>
    <row r="36" spans="6:25" ht="15.75" x14ac:dyDescent="0.25">
      <c r="U36" s="17"/>
      <c r="V36" s="26"/>
      <c r="W36" s="27">
        <f>W35%</f>
        <v>0.105</v>
      </c>
      <c r="X36" s="27"/>
    </row>
    <row r="37" spans="6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262.5</v>
      </c>
      <c r="X37" s="22"/>
    </row>
    <row r="38" spans="6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2237.5</v>
      </c>
      <c r="X38" s="22"/>
    </row>
    <row r="39" spans="6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21000</v>
      </c>
      <c r="X39" s="22"/>
    </row>
    <row r="40" spans="6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6:25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23237.5</v>
      </c>
      <c r="X41" s="22"/>
    </row>
    <row r="42" spans="6:25" ht="15.75" x14ac:dyDescent="0.25">
      <c r="S42" s="10"/>
      <c r="T42" s="10"/>
      <c r="U42" s="23"/>
      <c r="V42" s="23"/>
      <c r="W42" s="24"/>
      <c r="X42" s="24"/>
    </row>
    <row r="43" spans="6:25" ht="15.75" x14ac:dyDescent="0.25">
      <c r="S43" s="10"/>
      <c r="T43" s="10"/>
      <c r="U43" s="28" t="s">
        <v>41</v>
      </c>
      <c r="V43" s="30"/>
      <c r="W43" s="25">
        <v>434</v>
      </c>
      <c r="X43" s="24"/>
    </row>
    <row r="44" spans="6:25" ht="15.75" x14ac:dyDescent="0.25">
      <c r="P44" s="13" t="s">
        <v>29</v>
      </c>
      <c r="S44" s="10"/>
      <c r="T44" s="11"/>
      <c r="U44" s="17" t="s">
        <v>33</v>
      </c>
      <c r="V44" s="31"/>
      <c r="W44" s="32">
        <f>W41*W43+X45</f>
        <v>10085075</v>
      </c>
      <c r="X44" s="33"/>
    </row>
    <row r="45" spans="6:25" ht="15.75" x14ac:dyDescent="0.25">
      <c r="S45" s="11"/>
      <c r="T45" s="10"/>
      <c r="U45" s="17" t="s">
        <v>24</v>
      </c>
      <c r="V45" s="23"/>
      <c r="W45" s="34">
        <f>W44*0.98</f>
        <v>9883373.5</v>
      </c>
      <c r="X45" s="35"/>
    </row>
    <row r="46" spans="6:25" ht="15.75" x14ac:dyDescent="0.25">
      <c r="S46" s="10"/>
      <c r="T46" s="10"/>
      <c r="U46" s="17" t="s">
        <v>25</v>
      </c>
      <c r="V46" s="23"/>
      <c r="W46" s="34">
        <f>W44*0.8</f>
        <v>8068060</v>
      </c>
      <c r="X46" s="35"/>
      <c r="Y46" s="15"/>
    </row>
    <row r="47" spans="6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6:25" ht="15.75" x14ac:dyDescent="0.25">
      <c r="U48" s="37" t="s">
        <v>26</v>
      </c>
      <c r="V48" s="38"/>
      <c r="W48" s="39">
        <f>W29*W43</f>
        <v>1085000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48">
        <v>32000</v>
      </c>
      <c r="X50" s="48" t="s">
        <v>42</v>
      </c>
    </row>
    <row r="51" spans="21:24" x14ac:dyDescent="0.25">
      <c r="W51" s="49"/>
      <c r="X51" s="49"/>
    </row>
  </sheetData>
  <mergeCells count="3">
    <mergeCell ref="A15:R15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8" sqref="U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U14" sqref="U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T14:U14"/>
  <sheetViews>
    <sheetView workbookViewId="0">
      <selection activeCell="T21" sqref="T21"/>
    </sheetView>
  </sheetViews>
  <sheetFormatPr defaultRowHeight="15" x14ac:dyDescent="0.25"/>
  <sheetData>
    <row r="14" spans="20:21" x14ac:dyDescent="0.25">
      <c r="T14">
        <v>83.15</v>
      </c>
      <c r="U14">
        <f>T14*10.764</f>
        <v>895.02660000000003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3F38C-3749-4086-AE97-12793E72804A}">
  <dimension ref="R12:S20"/>
  <sheetViews>
    <sheetView workbookViewId="0">
      <selection activeCell="U18" sqref="U18"/>
    </sheetView>
  </sheetViews>
  <sheetFormatPr defaultRowHeight="15" x14ac:dyDescent="0.25"/>
  <cols>
    <col min="19" max="19" width="19.7109375" customWidth="1"/>
  </cols>
  <sheetData>
    <row r="12" spans="18:19" x14ac:dyDescent="0.25">
      <c r="R12">
        <v>42.68</v>
      </c>
      <c r="S12">
        <f>R12*10.764</f>
        <v>459.40751999999998</v>
      </c>
    </row>
    <row r="17" spans="19:19" x14ac:dyDescent="0.25">
      <c r="S17">
        <v>9805000</v>
      </c>
    </row>
    <row r="18" spans="19:19" x14ac:dyDescent="0.25">
      <c r="S18">
        <v>588300</v>
      </c>
    </row>
    <row r="19" spans="19:19" x14ac:dyDescent="0.25">
      <c r="S19">
        <v>30000</v>
      </c>
    </row>
    <row r="20" spans="19:19" x14ac:dyDescent="0.25">
      <c r="S20">
        <f>SUM(S17:S19)</f>
        <v>10423300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8FA64-2D8E-492C-A06B-D27BE253BA71}">
  <dimension ref="A1"/>
  <sheetViews>
    <sheetView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5AD4F-B133-4973-AA56-C9546B376196}">
  <dimension ref="A1"/>
  <sheetViews>
    <sheetView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EE1B3-B1EA-4907-AE39-B1305BDD8F0E}">
  <dimension ref="A1"/>
  <sheetViews>
    <sheetView workbookViewId="0">
      <selection activeCell="T8" sqref="T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9" sqref="S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19:S19"/>
  <sheetViews>
    <sheetView topLeftCell="A6" workbookViewId="0">
      <selection activeCell="T23" sqref="T23"/>
    </sheetView>
  </sheetViews>
  <sheetFormatPr defaultRowHeight="15" x14ac:dyDescent="0.25"/>
  <sheetData>
    <row r="19" spans="18:19" x14ac:dyDescent="0.25">
      <c r="R19">
        <v>37.229999999999997</v>
      </c>
      <c r="S19">
        <f>R19*10.764</f>
        <v>400.74371999999994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0"/>
  <sheetViews>
    <sheetView zoomScaleNormal="100" workbookViewId="0">
      <selection activeCell="S19" sqref="S19"/>
    </sheetView>
  </sheetViews>
  <sheetFormatPr defaultRowHeight="15" x14ac:dyDescent="0.25"/>
  <sheetData>
    <row r="2" spans="1:19" x14ac:dyDescent="0.25">
      <c r="A2" s="6"/>
    </row>
    <row r="10" spans="1:19" x14ac:dyDescent="0.25">
      <c r="R10">
        <v>38.89</v>
      </c>
      <c r="S10">
        <f>R10*10.764</f>
        <v>418.61195999999995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2:U19"/>
  <sheetViews>
    <sheetView zoomScaleNormal="100" workbookViewId="0">
      <selection activeCell="V24" sqref="V24"/>
    </sheetView>
  </sheetViews>
  <sheetFormatPr defaultRowHeight="15" x14ac:dyDescent="0.25"/>
  <sheetData>
    <row r="12" spans="20:21" x14ac:dyDescent="0.25">
      <c r="T12">
        <v>83.9</v>
      </c>
      <c r="U12">
        <f>T12*10.764</f>
        <v>903.09960000000001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1:S21"/>
  <sheetViews>
    <sheetView topLeftCell="A7" zoomScaleNormal="100" workbookViewId="0">
      <selection activeCell="U24" sqref="U24"/>
    </sheetView>
  </sheetViews>
  <sheetFormatPr defaultRowHeight="15" x14ac:dyDescent="0.25"/>
  <sheetData>
    <row r="21" spans="18:19" x14ac:dyDescent="0.25">
      <c r="R21">
        <v>37.229999999999997</v>
      </c>
      <c r="S21">
        <f>R21*10.764</f>
        <v>400.74371999999994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3" sqref="Y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P9" sqref="P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5" sqref="S14:S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2024-07-12T13:00:22Z</dcterms:modified>
</cp:coreProperties>
</file>