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7665" tabRatio="932"/>
  </bookViews>
  <sheets>
    <sheet name="Depreciation" sheetId="25" r:id="rId1"/>
    <sheet name="Sale plan" sheetId="24" r:id="rId2"/>
    <sheet name="Calculation" sheetId="23" r:id="rId3"/>
    <sheet name=" Measurment" sheetId="38" r:id="rId4"/>
    <sheet name="20-20" sheetId="4" r:id="rId5"/>
    <sheet name="Sheet1" sheetId="13" r:id="rId6"/>
    <sheet name="Sheet2" sheetId="30" r:id="rId7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6" i="25"/>
  <c r="B20" i="23"/>
  <c r="K27" i="38"/>
  <c r="K20"/>
  <c r="K21"/>
  <c r="K22"/>
  <c r="K23"/>
  <c r="K24"/>
  <c r="K25"/>
  <c r="K26"/>
  <c r="Q13" i="4" l="1"/>
  <c r="B13" s="1"/>
  <c r="C13" s="1"/>
  <c r="D13" s="1"/>
  <c r="P13"/>
  <c r="J13"/>
  <c r="I13"/>
  <c r="E13"/>
  <c r="F13" s="1"/>
  <c r="A13"/>
  <c r="Q12"/>
  <c r="B12" s="1"/>
  <c r="C12" s="1"/>
  <c r="D12" s="1"/>
  <c r="P12"/>
  <c r="J12"/>
  <c r="I12"/>
  <c r="E12"/>
  <c r="F12" s="1"/>
  <c r="A12"/>
  <c r="Q11"/>
  <c r="B11" s="1"/>
  <c r="C11" s="1"/>
  <c r="D11" s="1"/>
  <c r="P11"/>
  <c r="J11"/>
  <c r="I11"/>
  <c r="E11"/>
  <c r="F11" s="1"/>
  <c r="A11"/>
  <c r="Q10"/>
  <c r="B10" s="1"/>
  <c r="C10" s="1"/>
  <c r="D10" s="1"/>
  <c r="P10"/>
  <c r="J10"/>
  <c r="I10"/>
  <c r="E10"/>
  <c r="F10" s="1"/>
  <c r="A10"/>
  <c r="Q9"/>
  <c r="B9" s="1"/>
  <c r="C9" s="1"/>
  <c r="D9" s="1"/>
  <c r="P9"/>
  <c r="J9"/>
  <c r="I9"/>
  <c r="E9"/>
  <c r="F9" s="1"/>
  <c r="A9"/>
  <c r="Q8"/>
  <c r="B8" s="1"/>
  <c r="C8" s="1"/>
  <c r="D8" s="1"/>
  <c r="P8"/>
  <c r="J8"/>
  <c r="I8"/>
  <c r="E8"/>
  <c r="F8" s="1"/>
  <c r="A8"/>
  <c r="Q7"/>
  <c r="B7" s="1"/>
  <c r="C7" s="1"/>
  <c r="D7" s="1"/>
  <c r="P7"/>
  <c r="J7"/>
  <c r="I7"/>
  <c r="E7"/>
  <c r="F7" s="1"/>
  <c r="A7"/>
  <c r="Q6"/>
  <c r="B6" s="1"/>
  <c r="C6" s="1"/>
  <c r="D6" s="1"/>
  <c r="P6"/>
  <c r="J6"/>
  <c r="I6"/>
  <c r="E6"/>
  <c r="F6" s="1"/>
  <c r="A6"/>
  <c r="Q5"/>
  <c r="B5" s="1"/>
  <c r="C5" s="1"/>
  <c r="D5" s="1"/>
  <c r="P5"/>
  <c r="J5"/>
  <c r="I5"/>
  <c r="E5"/>
  <c r="F5" s="1"/>
  <c r="A5"/>
  <c r="Q4"/>
  <c r="B4" s="1"/>
  <c r="C4" s="1"/>
  <c r="D4" s="1"/>
  <c r="P4"/>
  <c r="J4"/>
  <c r="I4"/>
  <c r="E4"/>
  <c r="F4" s="1"/>
  <c r="A4"/>
  <c r="Q3"/>
  <c r="B3" s="1"/>
  <c r="C3" s="1"/>
  <c r="D3" s="1"/>
  <c r="P3"/>
  <c r="J3"/>
  <c r="I3"/>
  <c r="E3"/>
  <c r="A3"/>
  <c r="Q2"/>
  <c r="B2" s="1"/>
  <c r="C2" s="1"/>
  <c r="D2" s="1"/>
  <c r="J2"/>
  <c r="I2"/>
  <c r="E2"/>
  <c r="F2" s="1"/>
  <c r="A2"/>
  <c r="F3" l="1"/>
  <c r="H2"/>
  <c r="H3"/>
  <c r="H4"/>
  <c r="H5"/>
  <c r="H6"/>
  <c r="H7"/>
  <c r="H8"/>
  <c r="H9"/>
  <c r="H10"/>
  <c r="H11"/>
  <c r="H12"/>
  <c r="H13"/>
  <c r="G2"/>
  <c r="G3"/>
  <c r="G4"/>
  <c r="G5"/>
  <c r="G6"/>
  <c r="G7"/>
  <c r="G8"/>
  <c r="G9"/>
  <c r="G10"/>
  <c r="G11"/>
  <c r="G12"/>
  <c r="G13"/>
  <c r="K19" i="38"/>
  <c r="K13"/>
  <c r="K11"/>
  <c r="K12"/>
  <c r="K6"/>
  <c r="K7"/>
  <c r="K8"/>
  <c r="K9"/>
  <c r="K10"/>
  <c r="K5"/>
  <c r="P18" i="4"/>
  <c r="Q18" s="1"/>
  <c r="Q17"/>
  <c r="P17"/>
  <c r="P16"/>
  <c r="Q16" s="1"/>
  <c r="Q15"/>
  <c r="P15"/>
  <c r="P14"/>
  <c r="Q14" s="1"/>
  <c r="N8" i="24" l="1"/>
  <c r="N7"/>
  <c r="N6"/>
  <c r="N5"/>
  <c r="I23" i="4" l="1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C17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B15" i="4"/>
  <c r="C15" s="1"/>
  <c r="D15" s="1"/>
  <c r="J15"/>
  <c r="I15"/>
  <c r="E15"/>
  <c r="A15"/>
  <c r="B14"/>
  <c r="C14" s="1"/>
  <c r="D14" s="1"/>
  <c r="J14"/>
  <c r="I14"/>
  <c r="E14"/>
  <c r="A14"/>
  <c r="H32" l="1"/>
  <c r="I31"/>
  <c r="I2" i="24"/>
  <c r="G34" i="4"/>
  <c r="H15"/>
  <c r="H14"/>
  <c r="F14"/>
  <c r="F15"/>
  <c r="G14"/>
  <c r="G15"/>
  <c r="G36" l="1"/>
  <c r="H34"/>
  <c r="G35"/>
  <c r="F30" i="24"/>
  <c r="H30" s="1"/>
  <c r="E30"/>
  <c r="G30" s="1"/>
  <c r="I30" s="1"/>
  <c r="H29"/>
  <c r="G29"/>
  <c r="I29" s="1"/>
  <c r="F29"/>
  <c r="E29"/>
  <c r="G28"/>
  <c r="F28"/>
  <c r="I28" s="1"/>
  <c r="E28"/>
  <c r="H28" s="1"/>
  <c r="H27"/>
  <c r="G27"/>
  <c r="F27"/>
  <c r="I27" s="1"/>
  <c r="E27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19" l="1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6"/>
  <c r="C14"/>
  <c r="C10" l="1"/>
  <c r="C11" s="1"/>
  <c r="C12" s="1"/>
  <c r="C13" s="1"/>
  <c r="C16" s="1"/>
  <c r="C19" s="1"/>
  <c r="C20" s="1"/>
  <c r="C25" l="1"/>
  <c r="C21"/>
  <c r="J19" i="4" l="1"/>
  <c r="I19"/>
  <c r="E19"/>
  <c r="A19"/>
  <c r="J18"/>
  <c r="I18"/>
  <c r="E18"/>
  <c r="A18"/>
  <c r="J17"/>
  <c r="I17"/>
  <c r="E17"/>
  <c r="A17"/>
  <c r="J16"/>
  <c r="I16"/>
  <c r="E16"/>
  <c r="A16"/>
  <c r="B16" l="1"/>
  <c r="B18"/>
  <c r="B17"/>
  <c r="B19"/>
  <c r="C19" l="1"/>
  <c r="G19" s="1"/>
  <c r="F19"/>
  <c r="C18"/>
  <c r="G18" s="1"/>
  <c r="F18"/>
  <c r="C17"/>
  <c r="G17" s="1"/>
  <c r="F17"/>
  <c r="C16"/>
  <c r="G16" s="1"/>
  <c r="F16"/>
  <c r="D19"/>
  <c r="H19" s="1"/>
  <c r="D17"/>
  <c r="H17" s="1"/>
  <c r="D18"/>
  <c r="H18" s="1"/>
  <c r="D16" l="1"/>
  <c r="H16" s="1"/>
</calcChain>
</file>

<file path=xl/sharedStrings.xml><?xml version="1.0" encoding="utf-8"?>
<sst xmlns="http://schemas.openxmlformats.org/spreadsheetml/2006/main" count="145" uniqueCount="110">
  <si>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</si>
  <si>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</si>
  <si>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</si>
  <si>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</si>
  <si>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</si>
  <si>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</si>
  <si>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</si>
  <si>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</si>
  <si>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</si>
  <si>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</si>
  <si>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</si>
  <si>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</si>
  <si>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</si>
  <si>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</si>
  <si>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</si>
  <si>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</si>
  <si>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</si>
  <si>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</si>
  <si>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</si>
  <si>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</si>
  <si>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</si>
  <si>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</si>
  <si>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</si>
  <si>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</si>
  <si>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</si>
  <si>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</si>
  <si>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</si>
  <si>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</si>
  <si>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</si>
  <si>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</si>
  <si>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</si>
  <si>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</si>
  <si>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</si>
  <si>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</si>
  <si>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</si>
  <si>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</si>
  <si>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</si>
  <si>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</si>
  <si>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</si>
  <si>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</si>
  <si>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</si>
  <si>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</si>
  <si>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</si>
  <si>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</si>
  <si>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</si>
  <si>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</si>
  <si>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</si>
  <si>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</si>
  <si>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</si>
  <si>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</si>
  <si>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</si>
  <si>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</si>
  <si>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</si>
  <si>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</si>
  <si>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</si>
  <si>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</si>
  <si>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</si>
  <si>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</si>
  <si>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</si>
  <si>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</si>
  <si>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</si>
  <si>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</si>
  <si>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</si>
  <si>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</si>
  <si>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</si>
  <si>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</si>
  <si>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</si>
  <si>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</si>
  <si>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</si>
  <si>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</si>
  <si>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</si>
  <si>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</si>
  <si>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</si>
  <si>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</si>
  <si>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</si>
  <si>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</si>
  <si>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</si>
  <si>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</si>
  <si>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</si>
  <si>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</si>
  <si>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</si>
  <si>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</si>
  <si>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</si>
  <si>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</si>
  <si>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</si>
  <si>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</si>
  <si>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</si>
  <si>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</si>
  <si>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</si>
  <si>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</si>
  <si>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</si>
  <si>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</si>
  <si>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</si>
  <si>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</si>
  <si>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</si>
  <si>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</si>
  <si>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</si>
  <si>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</si>
  <si>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BA</t>
  </si>
  <si>
    <t>balcony</t>
  </si>
  <si>
    <t>As per site</t>
  </si>
  <si>
    <t>As per Approved plan</t>
  </si>
  <si>
    <t>Second Floor</t>
  </si>
  <si>
    <t>Hall</t>
  </si>
  <si>
    <t>Kitchen</t>
  </si>
  <si>
    <t xml:space="preserve">bath </t>
  </si>
  <si>
    <t>WC</t>
  </si>
  <si>
    <t>terrace</t>
  </si>
  <si>
    <t xml:space="preserve">Passage </t>
  </si>
  <si>
    <t>BA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</si>
</sst>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1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0" fontId="0" fillId="0" borderId="0" xfId="0" applyFill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95250</xdr:colOff>
      <xdr:row>0</xdr:row>
      <xdr:rowOff>142875</xdr:rowOff>
    </xdr:from>
    <xdr:to>
      <xdr:col>10</xdr:col>
      <xdr:colOff>276225</xdr:colOff>
      <xdr:row>20</xdr:row>
      <xdr:rowOff>32385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1"/>
        <a:srcRect t="13052" r="4803" b="14859"/>
        <a:stretch>
          <a:fillRect/>
        </a:stretch>
      </xdr:blipFill>
      <xdr:spPr bwMode="auto">
        <a:xfrm>
          <a:off x="704850" y="142875"/>
          <a:ext cx="5667375" cy="3699510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419100</xdr:colOff>
      <xdr:row>0</xdr:row>
      <xdr:rowOff>161925</xdr:rowOff>
    </xdr:from>
    <xdr:to>
      <xdr:col>10</xdr:col>
      <xdr:colOff>600075</xdr:colOff>
      <xdr:row>22</xdr:row>
      <xdr:rowOff>95250</xdr:rowOff>
    </xdr:to>
    <xdr:pic>
      <xdr:nvPicPr>
        <xdr:cNvPr id="4" name="Picture 3" descr="C:\Users\COMP\Downloads\WhatsApp Image 2023-06-14 at 3.20.44 PM.jpe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028700" y="161925"/>
          <a:ext cx="5667375" cy="4124325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tabSelected="1" workbookViewId="0">
      <selection activeCell="D17" sqref="D17"/>
    </sheetView>
  </sheetViews>
  <sheetFormatPr defaultRowHeight="15"/>
  <cols>
    <col min="1" max="1" width="10.5703125" customWidth="1"/>
    <col min="2" max="2" width="42.42578125" bestFit="1" customWidth="1"/>
    <col min="3" max="3" width="13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39535</v>
      </c>
      <c r="F2" s="71"/>
      <c r="G2" s="116" t="s">
        <v>77</v>
      </c>
      <c r="H2" s="117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37500</v>
      </c>
      <c r="D3" s="40"/>
      <c r="E3" s="40"/>
      <c r="F3" s="40"/>
      <c r="G3" s="77" t="s">
        <v>78</v>
      </c>
      <c r="H3" s="78" t="s">
        <v>79</v>
      </c>
      <c r="I3" s="79"/>
      <c r="J3" s="71"/>
      <c r="K3" s="80" t="s">
        <v>80</v>
      </c>
      <c r="L3" s="81"/>
      <c r="M3" s="71"/>
      <c r="N3" s="82" t="s">
        <v>81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78</v>
      </c>
      <c r="O4" s="90" t="s">
        <v>79</v>
      </c>
      <c r="P4" s="91"/>
      <c r="Q4" s="71"/>
      <c r="R4" s="71"/>
      <c r="S4" s="71"/>
    </row>
    <row r="5" spans="1:19" ht="15.75" thickBot="1">
      <c r="A5" s="71"/>
      <c r="B5" s="40" t="s">
        <v>82</v>
      </c>
      <c r="C5" s="55">
        <f>C3+C4</f>
        <v>37500</v>
      </c>
      <c r="D5" s="56" t="s">
        <v>61</v>
      </c>
      <c r="E5" s="57">
        <f>ROUND(C5/10.764,0)</f>
        <v>3484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83</v>
      </c>
      <c r="C6" s="51">
        <v>14800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84</v>
      </c>
      <c r="C7" s="55">
        <f>C5-C6</f>
        <v>22700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85</v>
      </c>
      <c r="C8" s="97">
        <v>0</v>
      </c>
      <c r="D8" s="98">
        <f>1-C8</f>
        <v>1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86</v>
      </c>
      <c r="C9" s="71"/>
      <c r="D9" s="55">
        <f>ROUND(C7*D8,0)</f>
        <v>22700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87</v>
      </c>
      <c r="C10" s="55">
        <f>C6+D9</f>
        <v>37500</v>
      </c>
      <c r="D10" s="56" t="s">
        <v>61</v>
      </c>
      <c r="E10" s="57">
        <f>ROUND(C10/10.764,0)</f>
        <v>3484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2024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2019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5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88</v>
      </c>
      <c r="C15" s="46">
        <f>60-C14</f>
        <v>55</v>
      </c>
      <c r="D15" s="71"/>
      <c r="E15" s="71"/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>
        <v>945</v>
      </c>
      <c r="D16" s="71">
        <f>C16*2000</f>
        <v>1890000</v>
      </c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53">
        <f>E10*C16</f>
        <v>3292380</v>
      </c>
      <c r="D17" s="71"/>
      <c r="E17" s="71"/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8"/>
      <c r="L1" s="118"/>
      <c r="M1" s="118"/>
      <c r="N1" s="118"/>
      <c r="O1" s="118"/>
      <c r="P1" s="118"/>
      <c r="Q1" s="118"/>
      <c r="R1" s="118"/>
    </row>
    <row r="2" spans="1:23" ht="16.5">
      <c r="A2" s="37">
        <v>10</v>
      </c>
      <c r="B2" s="37">
        <v>4.5</v>
      </c>
      <c r="C2" s="37">
        <v>9</v>
      </c>
      <c r="D2" s="37">
        <v>0</v>
      </c>
      <c r="E2" s="38">
        <f t="shared" ref="E2" si="0">B2/12</f>
        <v>0.375</v>
      </c>
      <c r="F2" s="38">
        <f t="shared" ref="F2" si="1">D2/12</f>
        <v>0</v>
      </c>
      <c r="G2" s="38">
        <f t="shared" ref="G2" si="2">A2+E2</f>
        <v>10.375</v>
      </c>
      <c r="H2" s="38">
        <f t="shared" ref="H2" si="3">C2+F2</f>
        <v>9</v>
      </c>
      <c r="I2" s="39">
        <f t="shared" ref="I2" si="4">G2*H2</f>
        <v>93.375</v>
      </c>
      <c r="J2" s="39">
        <f>I2</f>
        <v>93.375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15</v>
      </c>
      <c r="B3" s="37">
        <v>0</v>
      </c>
      <c r="C3" s="37">
        <v>9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15</v>
      </c>
      <c r="H3" s="38">
        <f t="shared" ref="H3:H30" si="8">C3+F3</f>
        <v>9</v>
      </c>
      <c r="I3" s="39">
        <f t="shared" ref="I3:I22" si="9">G3*H3</f>
        <v>135</v>
      </c>
      <c r="J3" s="39">
        <f>J2+I3</f>
        <v>228.375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8</v>
      </c>
      <c r="B4" s="37">
        <v>0</v>
      </c>
      <c r="C4" s="37">
        <v>7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8</v>
      </c>
      <c r="H4" s="38">
        <f t="shared" si="8"/>
        <v>7</v>
      </c>
      <c r="I4" s="39">
        <f t="shared" si="9"/>
        <v>56</v>
      </c>
      <c r="J4" s="39">
        <f t="shared" ref="J4:J30" si="10">J3+I4</f>
        <v>284.375</v>
      </c>
      <c r="K4" s="40" t="s">
        <v>89</v>
      </c>
      <c r="L4" s="40"/>
      <c r="M4" s="40"/>
      <c r="N4" s="40" t="s">
        <v>90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3</v>
      </c>
      <c r="B5" s="37">
        <v>0</v>
      </c>
      <c r="C5" s="37">
        <v>11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3</v>
      </c>
      <c r="H5" s="38">
        <f t="shared" si="8"/>
        <v>11</v>
      </c>
      <c r="I5" s="39">
        <f t="shared" si="9"/>
        <v>33</v>
      </c>
      <c r="J5" s="39">
        <f t="shared" si="10"/>
        <v>317.375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3</v>
      </c>
      <c r="B6" s="37">
        <v>6</v>
      </c>
      <c r="C6" s="37">
        <v>7</v>
      </c>
      <c r="D6" s="37">
        <v>0</v>
      </c>
      <c r="E6" s="38">
        <f t="shared" si="5"/>
        <v>0.5</v>
      </c>
      <c r="F6" s="38">
        <f t="shared" si="6"/>
        <v>0</v>
      </c>
      <c r="G6" s="38">
        <f t="shared" si="7"/>
        <v>3.5</v>
      </c>
      <c r="H6" s="38">
        <f t="shared" si="8"/>
        <v>7</v>
      </c>
      <c r="I6" s="39">
        <f t="shared" si="9"/>
        <v>24.5</v>
      </c>
      <c r="J6" s="39">
        <f t="shared" si="10"/>
        <v>341.875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341.875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341.875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341.875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341.875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341.875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341.875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341.875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341.875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341.875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341.875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341.875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341.875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341.875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341.875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341.875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341.875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341.875</v>
      </c>
      <c r="K23" s="40" t="s">
        <v>91</v>
      </c>
      <c r="L23" s="40" t="s">
        <v>92</v>
      </c>
      <c r="M23" s="40"/>
      <c r="N23" s="41"/>
      <c r="O23" s="40"/>
      <c r="P23" s="40" t="s">
        <v>94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341.875</v>
      </c>
      <c r="K24" s="40"/>
      <c r="L24" s="40"/>
      <c r="M24" s="40"/>
      <c r="N24" s="49" t="s">
        <v>90</v>
      </c>
      <c r="O24" s="46"/>
      <c r="P24" s="40"/>
      <c r="Q24" s="40"/>
      <c r="R24" s="49" t="s">
        <v>90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341.875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341.875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341.875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341.875</v>
      </c>
      <c r="K28" s="40"/>
      <c r="L28" s="40"/>
      <c r="M28" s="40"/>
      <c r="N28" s="40" t="s">
        <v>93</v>
      </c>
      <c r="O28" s="49" t="s">
        <v>90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341.875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341.875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topLeftCell="A4" workbookViewId="0">
      <selection activeCell="C19" sqref="C19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 t="s">
        <v>76</v>
      </c>
      <c r="D2" s="17"/>
      <c r="F2" s="74"/>
      <c r="G2" s="74"/>
    </row>
    <row r="3" spans="1:9">
      <c r="A3" s="15" t="s">
        <v>13</v>
      </c>
      <c r="B3" s="18"/>
      <c r="C3" s="19">
        <v>4000</v>
      </c>
      <c r="D3" s="20" t="s">
        <v>98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2000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0</v>
      </c>
      <c r="D7" s="24"/>
      <c r="F7" s="74"/>
      <c r="G7" s="74"/>
    </row>
    <row r="8" spans="1:9">
      <c r="A8" s="15" t="s">
        <v>18</v>
      </c>
      <c r="B8" s="23"/>
      <c r="C8" s="24">
        <v>60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0</v>
      </c>
      <c r="D10" s="24"/>
      <c r="F10" s="74"/>
      <c r="G10" s="74"/>
    </row>
    <row r="11" spans="1:9">
      <c r="A11" s="15"/>
      <c r="B11" s="25"/>
      <c r="C11" s="26">
        <f>C10%</f>
        <v>0</v>
      </c>
      <c r="D11" s="26"/>
      <c r="F11" s="74"/>
      <c r="G11" s="74"/>
    </row>
    <row r="12" spans="1:9">
      <c r="A12" s="15" t="s">
        <v>21</v>
      </c>
      <c r="B12" s="18"/>
      <c r="C12" s="19">
        <f>C6*C11</f>
        <v>0</v>
      </c>
      <c r="D12" s="22"/>
      <c r="F12" s="74"/>
      <c r="G12" s="74"/>
    </row>
    <row r="13" spans="1:9">
      <c r="A13" s="15" t="s">
        <v>22</v>
      </c>
      <c r="B13" s="18"/>
      <c r="C13" s="19">
        <f>C6-C12</f>
        <v>2000</v>
      </c>
      <c r="D13" s="22"/>
      <c r="F13" s="74"/>
      <c r="G13" s="74"/>
    </row>
    <row r="14" spans="1:9">
      <c r="A14" s="15" t="s">
        <v>15</v>
      </c>
      <c r="B14" s="18"/>
      <c r="C14" s="19">
        <f>C5</f>
        <v>2000</v>
      </c>
      <c r="D14" s="22"/>
      <c r="F14" s="74"/>
      <c r="G14" s="74"/>
    </row>
    <row r="15" spans="1:9">
      <c r="B15" s="18"/>
      <c r="C15" s="19"/>
      <c r="D15" s="22"/>
      <c r="F15" s="74"/>
      <c r="G15" s="74"/>
    </row>
    <row r="16" spans="1:9">
      <c r="A16" s="27" t="s">
        <v>23</v>
      </c>
      <c r="B16" s="28"/>
      <c r="C16" s="20">
        <f>C14+C13</f>
        <v>4000</v>
      </c>
      <c r="D16" s="20"/>
      <c r="E16" s="60"/>
      <c r="F16" s="74"/>
      <c r="G16" s="74"/>
    </row>
    <row r="17" spans="1:7">
      <c r="B17" s="23"/>
      <c r="C17" s="24"/>
      <c r="D17" s="24"/>
      <c r="F17" s="74"/>
      <c r="G17" s="74"/>
    </row>
    <row r="18" spans="1:7" ht="16.5">
      <c r="A18" s="27" t="s">
        <v>109</v>
      </c>
      <c r="B18" s="7"/>
      <c r="C18" s="72">
        <v>945</v>
      </c>
      <c r="D18" s="72"/>
      <c r="E18" s="73"/>
      <c r="F18" s="74"/>
      <c r="G18" s="74"/>
    </row>
    <row r="19" spans="1:7">
      <c r="A19" s="15"/>
      <c r="B19" s="6"/>
      <c r="C19" s="29">
        <f>C18*C16</f>
        <v>3780000</v>
      </c>
      <c r="D19" s="74" t="s">
        <v>68</v>
      </c>
      <c r="E19" s="29"/>
      <c r="F19" s="74" t="s">
        <v>68</v>
      </c>
      <c r="G19" s="74"/>
    </row>
    <row r="20" spans="1:7">
      <c r="A20" s="15"/>
      <c r="B20" s="53">
        <f>C20*80%</f>
        <v>2721600</v>
      </c>
      <c r="C20" s="30">
        <f>C19*90%</f>
        <v>3402000</v>
      </c>
      <c r="D20" s="74" t="s">
        <v>24</v>
      </c>
      <c r="E20" s="30"/>
      <c r="F20" s="74" t="s">
        <v>24</v>
      </c>
      <c r="G20" s="74"/>
    </row>
    <row r="21" spans="1:7">
      <c r="A21" s="15"/>
      <c r="C21" s="30">
        <f>C19*80%</f>
        <v>3024000</v>
      </c>
      <c r="D21" s="74" t="s">
        <v>25</v>
      </c>
      <c r="E21" s="30"/>
      <c r="F21" s="74" t="s">
        <v>25</v>
      </c>
      <c r="G21" s="74"/>
    </row>
    <row r="22" spans="1:7">
      <c r="A22" s="15"/>
      <c r="F22" s="74"/>
      <c r="G22" s="74"/>
    </row>
    <row r="23" spans="1:7">
      <c r="A23" s="31" t="s">
        <v>26</v>
      </c>
      <c r="B23" s="32"/>
      <c r="C23" s="33">
        <f>C4*C18</f>
        <v>1890000</v>
      </c>
      <c r="D23" s="33">
        <f>D4*D18</f>
        <v>0</v>
      </c>
    </row>
    <row r="24" spans="1:7">
      <c r="A24" s="15" t="s">
        <v>27</v>
      </c>
    </row>
    <row r="25" spans="1:7">
      <c r="A25" s="34" t="s">
        <v>28</v>
      </c>
      <c r="B25" s="16"/>
      <c r="C25" s="30">
        <f>C19*0.025/12</f>
        <v>7875</v>
      </c>
      <c r="D25" s="30"/>
    </row>
    <row r="26" spans="1:7">
      <c r="C26" s="30"/>
      <c r="D26" s="30"/>
    </row>
    <row r="27" spans="1:7">
      <c r="C27" s="30"/>
      <c r="D27" s="30"/>
    </row>
    <row r="28" spans="1:7">
      <c r="C28"/>
      <c r="D28"/>
    </row>
    <row r="29" spans="1:7">
      <c r="C29"/>
      <c r="D29"/>
    </row>
    <row r="30" spans="1:7">
      <c r="C30"/>
      <c r="D30"/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2:O29"/>
  <sheetViews>
    <sheetView topLeftCell="A16" workbookViewId="0">
      <selection activeCell="I28" sqref="I28"/>
    </sheetView>
  </sheetViews>
  <sheetFormatPr defaultRowHeight="15"/>
  <sheetData>
    <row r="2" spans="1:15">
      <c r="B2" s="115"/>
      <c r="J2" s="115" t="s">
        <v>100</v>
      </c>
    </row>
    <row r="4" spans="1:15">
      <c r="B4" s="71"/>
      <c r="J4" s="71"/>
    </row>
    <row r="5" spans="1:15">
      <c r="B5" s="71"/>
      <c r="E5" s="71"/>
      <c r="I5">
        <v>10.1</v>
      </c>
      <c r="J5" s="71">
        <v>15.1</v>
      </c>
      <c r="K5">
        <f>I5*J5</f>
        <v>152.51</v>
      </c>
      <c r="M5" s="71"/>
    </row>
    <row r="6" spans="1:15">
      <c r="B6" s="71"/>
      <c r="C6" s="71"/>
      <c r="E6" s="71"/>
      <c r="I6">
        <v>13.3</v>
      </c>
      <c r="J6" s="71">
        <v>9.1</v>
      </c>
      <c r="K6" s="71">
        <f t="shared" ref="K6:K10" si="0">I6*J6</f>
        <v>121.03</v>
      </c>
      <c r="M6" s="71"/>
    </row>
    <row r="7" spans="1:15">
      <c r="B7" s="71"/>
      <c r="C7" s="71"/>
      <c r="E7" s="71"/>
      <c r="I7">
        <v>8</v>
      </c>
      <c r="J7" s="71">
        <v>16.2</v>
      </c>
      <c r="K7" s="71">
        <f t="shared" si="0"/>
        <v>129.6</v>
      </c>
      <c r="M7" s="71"/>
    </row>
    <row r="8" spans="1:15">
      <c r="B8" s="71"/>
      <c r="C8" s="71"/>
      <c r="E8" s="71"/>
      <c r="I8">
        <v>4.2</v>
      </c>
      <c r="J8" s="71">
        <v>5.2</v>
      </c>
      <c r="K8" s="71">
        <f t="shared" si="0"/>
        <v>21.840000000000003</v>
      </c>
      <c r="M8" s="71"/>
    </row>
    <row r="9" spans="1:15">
      <c r="B9" s="71"/>
      <c r="C9" s="71"/>
      <c r="E9" s="71"/>
      <c r="I9">
        <v>3.2</v>
      </c>
      <c r="J9">
        <v>3.2</v>
      </c>
      <c r="K9" s="71">
        <f t="shared" si="0"/>
        <v>10.240000000000002</v>
      </c>
      <c r="M9" s="71"/>
      <c r="N9" s="115"/>
    </row>
    <row r="10" spans="1:15">
      <c r="C10" s="71"/>
      <c r="E10" s="115"/>
      <c r="I10">
        <v>3.2</v>
      </c>
      <c r="J10">
        <v>4.2</v>
      </c>
      <c r="K10" s="71">
        <f t="shared" si="0"/>
        <v>13.440000000000001</v>
      </c>
      <c r="M10" s="71"/>
    </row>
    <row r="11" spans="1:15">
      <c r="A11" s="71" t="s">
        <v>99</v>
      </c>
      <c r="C11" s="71"/>
      <c r="K11">
        <f>SUM(K5:K10)</f>
        <v>448.66</v>
      </c>
      <c r="M11" s="71"/>
    </row>
    <row r="12" spans="1:15">
      <c r="C12" s="71"/>
      <c r="G12" s="115"/>
      <c r="H12" s="71" t="s">
        <v>69</v>
      </c>
      <c r="I12">
        <v>3.1</v>
      </c>
      <c r="J12" s="71">
        <v>10.1</v>
      </c>
      <c r="K12" s="71">
        <f>I12*J12</f>
        <v>31.31</v>
      </c>
      <c r="M12" s="71"/>
      <c r="O12" s="115"/>
    </row>
    <row r="13" spans="1:15">
      <c r="B13" s="71"/>
      <c r="C13" s="71"/>
      <c r="K13" s="71">
        <f>SUM(K11:K12)</f>
        <v>479.97</v>
      </c>
      <c r="M13" s="71"/>
    </row>
    <row r="14" spans="1:15">
      <c r="B14" s="71"/>
      <c r="E14" s="71"/>
      <c r="J14" s="71"/>
      <c r="M14" s="71"/>
    </row>
    <row r="15" spans="1:15">
      <c r="B15" s="71"/>
      <c r="E15" s="71"/>
      <c r="N15" s="115"/>
    </row>
    <row r="16" spans="1:15">
      <c r="E16" s="115"/>
    </row>
    <row r="17" spans="5:11">
      <c r="J17" s="71" t="s">
        <v>101</v>
      </c>
    </row>
    <row r="19" spans="5:11">
      <c r="H19" s="71" t="s">
        <v>103</v>
      </c>
      <c r="I19" s="71">
        <v>14.1</v>
      </c>
      <c r="J19" s="71">
        <v>10.6</v>
      </c>
      <c r="K19" s="71">
        <f>I19*J19</f>
        <v>149.45999999999998</v>
      </c>
    </row>
    <row r="20" spans="5:11">
      <c r="H20" s="71" t="s">
        <v>104</v>
      </c>
      <c r="I20" s="71">
        <v>11.6</v>
      </c>
      <c r="J20" s="71">
        <v>14.1</v>
      </c>
      <c r="K20" s="71">
        <f t="shared" ref="K20:K26" si="1">I20*J20</f>
        <v>163.56</v>
      </c>
    </row>
    <row r="21" spans="5:11">
      <c r="E21" s="71" t="s">
        <v>102</v>
      </c>
      <c r="F21" s="71"/>
      <c r="H21" s="71" t="s">
        <v>106</v>
      </c>
      <c r="I21" s="71">
        <v>3.2</v>
      </c>
      <c r="J21" s="71">
        <v>10.6</v>
      </c>
      <c r="K21" s="71">
        <f t="shared" si="1"/>
        <v>33.92</v>
      </c>
    </row>
    <row r="22" spans="5:11">
      <c r="H22" s="71" t="s">
        <v>105</v>
      </c>
      <c r="I22" s="71">
        <v>10</v>
      </c>
      <c r="J22" s="71">
        <v>10.4</v>
      </c>
      <c r="K22" s="71">
        <f t="shared" si="1"/>
        <v>104</v>
      </c>
    </row>
    <row r="23" spans="5:11">
      <c r="H23" s="71" t="s">
        <v>108</v>
      </c>
      <c r="I23" s="71">
        <v>10.199999999999999</v>
      </c>
      <c r="J23" s="71">
        <v>12.2</v>
      </c>
      <c r="K23" s="71">
        <f t="shared" si="1"/>
        <v>124.43999999999998</v>
      </c>
    </row>
    <row r="24" spans="5:11">
      <c r="I24">
        <v>6.6</v>
      </c>
      <c r="J24">
        <v>9.1</v>
      </c>
      <c r="K24" s="71">
        <f t="shared" si="1"/>
        <v>60.059999999999995</v>
      </c>
    </row>
    <row r="25" spans="5:11">
      <c r="H25" s="71" t="s">
        <v>107</v>
      </c>
      <c r="I25" s="71">
        <v>4.2</v>
      </c>
      <c r="J25" s="71">
        <v>4.3</v>
      </c>
      <c r="K25" s="71">
        <f t="shared" si="1"/>
        <v>18.059999999999999</v>
      </c>
    </row>
    <row r="26" spans="5:11">
      <c r="H26" s="71"/>
      <c r="I26" s="71">
        <v>6.1</v>
      </c>
      <c r="J26" s="71">
        <v>3.2</v>
      </c>
      <c r="K26" s="71">
        <f t="shared" si="1"/>
        <v>19.52</v>
      </c>
    </row>
    <row r="27" spans="5:11">
      <c r="H27" s="71"/>
      <c r="I27" s="71"/>
      <c r="J27" s="71"/>
      <c r="K27" s="71">
        <f>SUM(K19:K26)</f>
        <v>673.01999999999987</v>
      </c>
    </row>
    <row r="28" spans="5:11">
      <c r="H28" s="71" t="s">
        <v>69</v>
      </c>
      <c r="I28" s="71"/>
      <c r="J28" s="71"/>
      <c r="K28" s="71"/>
    </row>
    <row r="29" spans="5:11">
      <c r="I29" s="71"/>
      <c r="J29" s="71"/>
      <c r="K29" s="71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I56"/>
  <sheetViews>
    <sheetView topLeftCell="F1" workbookViewId="0">
      <selection activeCell="G3" sqref="G3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3" si="0">N2</f>
        <v>0</v>
      </c>
      <c r="B2" s="4">
        <f t="shared" ref="B2:B13" si="1">Q2</f>
        <v>395.83333333333337</v>
      </c>
      <c r="C2" s="4">
        <f t="shared" ref="C2:C13" si="2">B2*1.2</f>
        <v>475</v>
      </c>
      <c r="D2" s="4">
        <f t="shared" ref="D2:D13" si="3">C2*1.2</f>
        <v>570</v>
      </c>
      <c r="E2" s="5">
        <f t="shared" ref="E2:E13" si="4">R2</f>
        <v>2100000</v>
      </c>
      <c r="F2" s="4">
        <f t="shared" ref="F2:F13" si="5">ROUND((E2/B2),0)</f>
        <v>5305</v>
      </c>
      <c r="G2" s="4">
        <f t="shared" ref="G2:G13" si="6">ROUND((E2/C2),0)</f>
        <v>4421</v>
      </c>
      <c r="H2" s="4">
        <f t="shared" ref="H2:H13" si="7">ROUND((E2/D2),0)</f>
        <v>3684</v>
      </c>
      <c r="I2" s="4">
        <f t="shared" ref="I2:I13" si="8">T2</f>
        <v>0</v>
      </c>
      <c r="J2" s="4">
        <f t="shared" ref="J2:J13" si="9">U2</f>
        <v>0</v>
      </c>
      <c r="K2" s="71"/>
      <c r="L2" s="71"/>
      <c r="M2" s="71"/>
      <c r="N2" s="71"/>
      <c r="O2" s="71">
        <v>0</v>
      </c>
      <c r="P2" s="71">
        <v>475</v>
      </c>
      <c r="Q2" s="71">
        <f t="shared" ref="Q2:Q13" si="10">P2/1.2</f>
        <v>395.83333333333337</v>
      </c>
      <c r="R2" s="2">
        <v>2100000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378.47222222222223</v>
      </c>
      <c r="C3" s="4">
        <f t="shared" si="2"/>
        <v>454.16666666666669</v>
      </c>
      <c r="D3" s="4">
        <f t="shared" si="3"/>
        <v>545</v>
      </c>
      <c r="E3" s="5">
        <f t="shared" si="4"/>
        <v>1605000</v>
      </c>
      <c r="F3" s="4">
        <f t="shared" si="5"/>
        <v>4241</v>
      </c>
      <c r="G3" s="4">
        <f t="shared" si="6"/>
        <v>3534</v>
      </c>
      <c r="H3" s="4">
        <f t="shared" si="7"/>
        <v>2945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545</v>
      </c>
      <c r="P3" s="71">
        <f t="shared" ref="P3:P10" si="11">O3/1.2</f>
        <v>454.16666666666669</v>
      </c>
      <c r="Q3" s="71">
        <f t="shared" si="10"/>
        <v>378.47222222222223</v>
      </c>
      <c r="R3" s="2">
        <v>1605000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0</v>
      </c>
      <c r="P4" s="71">
        <f t="shared" si="11"/>
        <v>0</v>
      </c>
      <c r="Q4" s="71">
        <f t="shared" si="10"/>
        <v>0</v>
      </c>
      <c r="R4" s="2">
        <v>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f t="shared" si="11"/>
        <v>0</v>
      </c>
      <c r="Q5" s="71">
        <f t="shared" si="10"/>
        <v>0</v>
      </c>
      <c r="R5" s="2">
        <v>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 t="shared" si="11"/>
        <v>0</v>
      </c>
      <c r="Q6" s="71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71"/>
      <c r="L7" s="71"/>
      <c r="M7" s="71"/>
      <c r="N7" s="71"/>
      <c r="O7" s="71">
        <v>0</v>
      </c>
      <c r="P7" s="71">
        <f t="shared" si="11"/>
        <v>0</v>
      </c>
      <c r="Q7" s="71">
        <f t="shared" si="10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71"/>
      <c r="L8" s="71"/>
      <c r="M8" s="71"/>
      <c r="N8" s="71"/>
      <c r="O8" s="71">
        <v>0</v>
      </c>
      <c r="P8" s="71">
        <f t="shared" si="11"/>
        <v>0</v>
      </c>
      <c r="Q8" s="71">
        <f t="shared" si="10"/>
        <v>0</v>
      </c>
      <c r="R8" s="2">
        <v>0</v>
      </c>
      <c r="S8" s="2">
        <v>0</v>
      </c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K9" s="71"/>
      <c r="L9" s="71"/>
      <c r="M9" s="71"/>
      <c r="N9" s="71"/>
      <c r="O9" s="71">
        <v>0</v>
      </c>
      <c r="P9" s="71">
        <f t="shared" si="11"/>
        <v>0</v>
      </c>
      <c r="Q9" s="71">
        <f t="shared" si="10"/>
        <v>0</v>
      </c>
      <c r="R9" s="2">
        <v>0</v>
      </c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>
        <f t="shared" si="4"/>
        <v>0</v>
      </c>
      <c r="F10" s="4" t="e">
        <f t="shared" si="5"/>
        <v>#DIV/0!</v>
      </c>
      <c r="G10" s="4" t="e">
        <f t="shared" si="6"/>
        <v>#DIV/0!</v>
      </c>
      <c r="H10" s="4" t="e">
        <f t="shared" si="7"/>
        <v>#DIV/0!</v>
      </c>
      <c r="I10" s="4">
        <f t="shared" si="8"/>
        <v>0</v>
      </c>
      <c r="J10" s="4">
        <f t="shared" si="9"/>
        <v>0</v>
      </c>
      <c r="K10" s="71"/>
      <c r="L10" s="71"/>
      <c r="M10" s="71"/>
      <c r="N10" s="71"/>
      <c r="O10" s="71">
        <v>0</v>
      </c>
      <c r="P10" s="71">
        <f t="shared" si="11"/>
        <v>0</v>
      </c>
      <c r="Q10" s="71">
        <f t="shared" si="10"/>
        <v>0</v>
      </c>
      <c r="R10" s="2">
        <v>0</v>
      </c>
      <c r="S10" s="2"/>
    </row>
    <row r="11" spans="1:35" ht="16.5">
      <c r="A11" s="4">
        <f t="shared" si="0"/>
        <v>0</v>
      </c>
      <c r="B11" s="4">
        <f t="shared" si="1"/>
        <v>0</v>
      </c>
      <c r="C11" s="4">
        <f t="shared" si="2"/>
        <v>0</v>
      </c>
      <c r="D11" s="4">
        <f t="shared" si="3"/>
        <v>0</v>
      </c>
      <c r="E11" s="5">
        <f t="shared" si="4"/>
        <v>0</v>
      </c>
      <c r="F11" s="4" t="e">
        <f t="shared" si="5"/>
        <v>#DIV/0!</v>
      </c>
      <c r="G11" s="4" t="e">
        <f t="shared" si="6"/>
        <v>#DIV/0!</v>
      </c>
      <c r="H11" s="4" t="e">
        <f t="shared" si="7"/>
        <v>#DIV/0!</v>
      </c>
      <c r="I11" s="4">
        <f t="shared" si="8"/>
        <v>0</v>
      </c>
      <c r="J11" s="4">
        <f t="shared" si="9"/>
        <v>0</v>
      </c>
      <c r="K11" s="71"/>
      <c r="L11" s="71"/>
      <c r="M11" s="71"/>
      <c r="N11" s="71"/>
      <c r="O11" s="71">
        <v>0</v>
      </c>
      <c r="P11" s="71">
        <f>O11/1.2</f>
        <v>0</v>
      </c>
      <c r="Q11" s="71">
        <f t="shared" si="10"/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0"/>
        <v>0</v>
      </c>
      <c r="B12" s="4">
        <f t="shared" si="1"/>
        <v>0</v>
      </c>
      <c r="C12" s="4">
        <f t="shared" si="2"/>
        <v>0</v>
      </c>
      <c r="D12" s="4">
        <f t="shared" si="3"/>
        <v>0</v>
      </c>
      <c r="E12" s="5">
        <f t="shared" si="4"/>
        <v>0</v>
      </c>
      <c r="F12" s="4" t="e">
        <f t="shared" si="5"/>
        <v>#DIV/0!</v>
      </c>
      <c r="G12" s="4" t="e">
        <f t="shared" si="6"/>
        <v>#DIV/0!</v>
      </c>
      <c r="H12" s="4" t="e">
        <f t="shared" si="7"/>
        <v>#DIV/0!</v>
      </c>
      <c r="I12" s="4">
        <f t="shared" si="8"/>
        <v>0</v>
      </c>
      <c r="J12" s="4">
        <f t="shared" si="9"/>
        <v>0</v>
      </c>
      <c r="K12" s="71"/>
      <c r="L12" s="71"/>
      <c r="M12" s="71"/>
      <c r="N12" s="71"/>
      <c r="O12" s="71">
        <v>0</v>
      </c>
      <c r="P12" s="71">
        <f>O12/1.2</f>
        <v>0</v>
      </c>
      <c r="Q12" s="71">
        <f t="shared" si="10"/>
        <v>0</v>
      </c>
      <c r="R12" s="2">
        <v>0</v>
      </c>
      <c r="S12" s="2"/>
      <c r="V12" s="68"/>
    </row>
    <row r="13" spans="1:35">
      <c r="A13" s="4">
        <f t="shared" si="0"/>
        <v>0</v>
      </c>
      <c r="B13" s="4">
        <f t="shared" si="1"/>
        <v>0</v>
      </c>
      <c r="C13" s="4">
        <f t="shared" si="2"/>
        <v>0</v>
      </c>
      <c r="D13" s="4">
        <f t="shared" si="3"/>
        <v>0</v>
      </c>
      <c r="E13" s="5">
        <f t="shared" si="4"/>
        <v>0</v>
      </c>
      <c r="F13" s="4" t="e">
        <f t="shared" si="5"/>
        <v>#DIV/0!</v>
      </c>
      <c r="G13" s="4" t="e">
        <f t="shared" si="6"/>
        <v>#DIV/0!</v>
      </c>
      <c r="H13" s="4" t="e">
        <f t="shared" si="7"/>
        <v>#DIV/0!</v>
      </c>
      <c r="I13" s="4">
        <f t="shared" si="8"/>
        <v>0</v>
      </c>
      <c r="J13" s="4">
        <f t="shared" si="9"/>
        <v>0</v>
      </c>
      <c r="K13" s="71"/>
      <c r="L13" s="71"/>
      <c r="M13" s="71"/>
      <c r="N13" s="71"/>
      <c r="O13" s="71">
        <v>0</v>
      </c>
      <c r="P13" s="71">
        <f>O13/1.2</f>
        <v>0</v>
      </c>
      <c r="Q13" s="71">
        <f t="shared" si="10"/>
        <v>0</v>
      </c>
      <c r="R13" s="2">
        <v>0</v>
      </c>
      <c r="S13" s="2"/>
    </row>
    <row r="14" spans="1:35">
      <c r="A14" s="4">
        <f t="shared" ref="A14:A15" si="12">N14</f>
        <v>0</v>
      </c>
      <c r="B14" s="4">
        <f t="shared" ref="B14:B15" si="13">Q14</f>
        <v>0</v>
      </c>
      <c r="C14" s="4">
        <f t="shared" ref="C14:C15" si="14">B14*1.2</f>
        <v>0</v>
      </c>
      <c r="D14" s="4">
        <f t="shared" ref="D14:D15" si="15">C14*1.2</f>
        <v>0</v>
      </c>
      <c r="E14" s="5">
        <f t="shared" ref="E14:E15" si="16">R14</f>
        <v>0</v>
      </c>
      <c r="F14" s="4" t="e">
        <f t="shared" ref="F14:F15" si="17">ROUND((E14/B14),0)</f>
        <v>#DIV/0!</v>
      </c>
      <c r="G14" s="4" t="e">
        <f t="shared" ref="G14:G15" si="18">ROUND((E14/C14),0)</f>
        <v>#DIV/0!</v>
      </c>
      <c r="H14" s="4" t="e">
        <f t="shared" ref="H14:H15" si="19">ROUND((E14/D14),0)</f>
        <v>#DIV/0!</v>
      </c>
      <c r="I14" s="4">
        <f t="shared" ref="I14:I15" si="20">T14</f>
        <v>0</v>
      </c>
      <c r="J14" s="4">
        <f t="shared" ref="J14:J15" si="21">U14</f>
        <v>0</v>
      </c>
      <c r="O14" s="71">
        <v>0</v>
      </c>
      <c r="P14" s="71">
        <f t="shared" ref="P14:P16" si="22">O14/1.2</f>
        <v>0</v>
      </c>
      <c r="Q14" s="71">
        <f t="shared" ref="Q14:Q18" si="23">P14/1.2</f>
        <v>0</v>
      </c>
      <c r="R14" s="2">
        <v>0</v>
      </c>
      <c r="S14" s="2"/>
    </row>
    <row r="15" spans="1:35">
      <c r="A15" s="4">
        <f t="shared" si="12"/>
        <v>0</v>
      </c>
      <c r="B15" s="4">
        <f t="shared" si="13"/>
        <v>0</v>
      </c>
      <c r="C15" s="4">
        <f t="shared" si="14"/>
        <v>0</v>
      </c>
      <c r="D15" s="4">
        <f t="shared" si="15"/>
        <v>0</v>
      </c>
      <c r="E15" s="5">
        <f t="shared" si="16"/>
        <v>0</v>
      </c>
      <c r="F15" s="4" t="e">
        <f t="shared" si="17"/>
        <v>#DIV/0!</v>
      </c>
      <c r="G15" s="4" t="e">
        <f t="shared" si="18"/>
        <v>#DIV/0!</v>
      </c>
      <c r="H15" s="4" t="e">
        <f t="shared" si="19"/>
        <v>#DIV/0!</v>
      </c>
      <c r="I15" s="4">
        <f t="shared" si="20"/>
        <v>0</v>
      </c>
      <c r="J15" s="4">
        <f t="shared" si="21"/>
        <v>0</v>
      </c>
      <c r="O15" s="71">
        <v>0</v>
      </c>
      <c r="P15" s="71">
        <f t="shared" si="22"/>
        <v>0</v>
      </c>
      <c r="Q15" s="71">
        <f t="shared" si="23"/>
        <v>0</v>
      </c>
      <c r="R15" s="2">
        <v>0</v>
      </c>
      <c r="S15" s="2"/>
    </row>
    <row r="16" spans="1:35">
      <c r="A16" s="4">
        <f t="shared" ref="A16:A19" si="24">N16</f>
        <v>0</v>
      </c>
      <c r="B16" s="4">
        <f t="shared" ref="B16:B19" si="25">Q16</f>
        <v>0</v>
      </c>
      <c r="C16" s="4">
        <f t="shared" ref="C16:C19" si="26">B16*1.2</f>
        <v>0</v>
      </c>
      <c r="D16" s="4">
        <f t="shared" ref="D16:D19" si="27">C16*1.2</f>
        <v>0</v>
      </c>
      <c r="E16" s="5">
        <f t="shared" ref="E16:E19" si="28">R16</f>
        <v>0</v>
      </c>
      <c r="F16" s="4" t="e">
        <f t="shared" ref="F16:F19" si="29">ROUND((E16/B16),0)</f>
        <v>#DIV/0!</v>
      </c>
      <c r="G16" s="4" t="e">
        <f t="shared" ref="G16:G19" si="30">ROUND((E16/C16),0)</f>
        <v>#DIV/0!</v>
      </c>
      <c r="H16" s="4" t="e">
        <f t="shared" ref="H16:H19" si="31">ROUND((E16/D16),0)</f>
        <v>#DIV/0!</v>
      </c>
      <c r="I16" s="4">
        <f t="shared" ref="I16:J19" si="32">T16</f>
        <v>0</v>
      </c>
      <c r="J16" s="4">
        <f t="shared" si="32"/>
        <v>0</v>
      </c>
      <c r="O16" s="71">
        <v>0</v>
      </c>
      <c r="P16" s="71">
        <f t="shared" si="22"/>
        <v>0</v>
      </c>
      <c r="Q16" s="71">
        <f t="shared" si="23"/>
        <v>0</v>
      </c>
      <c r="R16" s="2">
        <v>0</v>
      </c>
      <c r="S16" s="2"/>
    </row>
    <row r="17" spans="1:19">
      <c r="A17" s="4">
        <f t="shared" si="24"/>
        <v>0</v>
      </c>
      <c r="B17" s="4">
        <f t="shared" si="25"/>
        <v>0</v>
      </c>
      <c r="C17" s="4">
        <f t="shared" si="26"/>
        <v>0</v>
      </c>
      <c r="D17" s="4">
        <f t="shared" si="27"/>
        <v>0</v>
      </c>
      <c r="E17" s="5">
        <f t="shared" si="28"/>
        <v>0</v>
      </c>
      <c r="F17" s="4" t="e">
        <f t="shared" si="29"/>
        <v>#DIV/0!</v>
      </c>
      <c r="G17" s="4" t="e">
        <f t="shared" si="30"/>
        <v>#DIV/0!</v>
      </c>
      <c r="H17" s="4" t="e">
        <f t="shared" si="31"/>
        <v>#DIV/0!</v>
      </c>
      <c r="I17" s="4">
        <f t="shared" si="32"/>
        <v>0</v>
      </c>
      <c r="J17" s="4">
        <f t="shared" si="32"/>
        <v>0</v>
      </c>
      <c r="O17" s="71">
        <v>0</v>
      </c>
      <c r="P17" s="71">
        <f>O17/1.2</f>
        <v>0</v>
      </c>
      <c r="Q17" s="71">
        <f t="shared" si="23"/>
        <v>0</v>
      </c>
      <c r="R17" s="2">
        <v>0</v>
      </c>
      <c r="S17" s="2"/>
    </row>
    <row r="18" spans="1:19">
      <c r="A18" s="4">
        <f t="shared" si="24"/>
        <v>0</v>
      </c>
      <c r="B18" s="4">
        <f t="shared" si="25"/>
        <v>0</v>
      </c>
      <c r="C18" s="4">
        <f t="shared" si="26"/>
        <v>0</v>
      </c>
      <c r="D18" s="4">
        <f t="shared" si="27"/>
        <v>0</v>
      </c>
      <c r="E18" s="5">
        <f t="shared" si="28"/>
        <v>0</v>
      </c>
      <c r="F18" s="4" t="e">
        <f t="shared" si="29"/>
        <v>#DIV/0!</v>
      </c>
      <c r="G18" s="4" t="e">
        <f t="shared" si="30"/>
        <v>#DIV/0!</v>
      </c>
      <c r="H18" s="4" t="e">
        <f t="shared" si="31"/>
        <v>#DIV/0!</v>
      </c>
      <c r="I18" s="4">
        <f t="shared" si="32"/>
        <v>0</v>
      </c>
      <c r="J18" s="4">
        <f t="shared" si="32"/>
        <v>0</v>
      </c>
      <c r="O18" s="71">
        <v>0</v>
      </c>
      <c r="P18" s="71">
        <f>O18/1.2</f>
        <v>0</v>
      </c>
      <c r="Q18" s="71">
        <f t="shared" si="23"/>
        <v>0</v>
      </c>
      <c r="R18" s="2">
        <v>0</v>
      </c>
      <c r="S18" s="2"/>
    </row>
    <row r="19" spans="1:19">
      <c r="A19" s="4">
        <f t="shared" si="24"/>
        <v>0</v>
      </c>
      <c r="B19" s="4">
        <f t="shared" si="25"/>
        <v>0</v>
      </c>
      <c r="C19" s="4">
        <f t="shared" si="26"/>
        <v>0</v>
      </c>
      <c r="D19" s="4">
        <f t="shared" si="27"/>
        <v>0</v>
      </c>
      <c r="E19" s="5">
        <f t="shared" si="28"/>
        <v>0</v>
      </c>
      <c r="F19" s="4" t="e">
        <f t="shared" si="29"/>
        <v>#DIV/0!</v>
      </c>
      <c r="G19" s="4" t="e">
        <f t="shared" si="30"/>
        <v>#DIV/0!</v>
      </c>
      <c r="H19" s="4" t="e">
        <f t="shared" si="31"/>
        <v>#DIV/0!</v>
      </c>
      <c r="I19" s="4">
        <f t="shared" si="32"/>
        <v>0</v>
      </c>
      <c r="J19" s="4">
        <f t="shared" si="32"/>
        <v>0</v>
      </c>
      <c r="O19" s="71">
        <v>0</v>
      </c>
      <c r="P19" s="71">
        <f>O19/1.2</f>
        <v>0</v>
      </c>
      <c r="Q19" s="71">
        <f t="shared" ref="Q19" si="33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97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95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96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33:A34"/>
  <sheetViews>
    <sheetView workbookViewId="0">
      <selection activeCell="H8" sqref="H8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G8"/>
  <sheetViews>
    <sheetView workbookViewId="0">
      <selection activeCell="H12" sqref="H12"/>
    </sheetView>
  </sheetViews>
  <sheetFormatPr defaultRowHeight="15"/>
  <sheetData>
    <row r="8" spans="7:7">
      <c r="G8" s="71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Depreciation</vt:lpstr>
      <vt:lpstr>Sale plan</vt:lpstr>
      <vt:lpstr>Calculation</vt:lpstr>
      <vt:lpstr> Measurment</vt:lpstr>
      <vt:lpstr>20-20</vt:lpstr>
      <vt:lpstr>Sheet1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2024-06-20T09:34:55Z</dcterms:modified>
</cp:coreProperties>
</file>