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entral Bank of India\Khodadad Circle Dadar (East)\Hiten Suresh Chandarana\"/>
    </mc:Choice>
  </mc:AlternateContent>
  <xr:revisionPtr revIDLastSave="0" documentId="13_ncr:1_{E1512288-C40C-4C95-817C-CA40F2FFD26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26" i="4" l="1"/>
  <c r="P25" i="4"/>
  <c r="V5" i="4" l="1"/>
  <c r="U5" i="4"/>
  <c r="Q7" i="4"/>
  <c r="Q5" i="4"/>
  <c r="I22" i="4"/>
  <c r="J31" i="4"/>
  <c r="N20" i="4"/>
  <c r="J20" i="4"/>
  <c r="J19" i="4"/>
  <c r="Q12" i="4" l="1"/>
  <c r="P12" i="4"/>
  <c r="P11" i="4"/>
  <c r="Q11" i="4" s="1"/>
  <c r="Q10" i="4"/>
  <c r="P10" i="4"/>
  <c r="P9" i="4"/>
  <c r="Q9" i="4" s="1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<sst xmlns="http://schemas.openxmlformats.org/spreadsheetml/2006/main" count="35" uniqueCount="32">
  <si>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</si>
  <si>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</si>
  <si>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</si>
  <si>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</si>
  <si>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</si>
  <si>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</si>
  <si>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</si>
  <si>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</si>
  <si>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</si>
  <si>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</si>
  <si>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</si>
  <si>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</si>
  <si>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</si>
  <si>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No. 2301, 23rd Floor, Wing - I, Agarwal Nimmit Tower , Village - Kandivali, </t>
  </si>
  <si>
    <t>ca</t>
  </si>
  <si>
    <t>bua</t>
  </si>
  <si>
    <t>oc - 2015</t>
  </si>
  <si>
    <t>agreement - 18.10.2023</t>
  </si>
  <si>
    <t>av</t>
  </si>
  <si>
    <t>sd</t>
  </si>
  <si>
    <t>rd</t>
  </si>
  <si>
    <t>bv</t>
  </si>
  <si>
    <t>rate on ca</t>
  </si>
  <si>
    <t>fmv</t>
  </si>
  <si>
    <t>12.02.24</t>
  </si>
  <si>
    <t>02.07.23</t>
  </si>
  <si>
    <t>16.03.23</t>
  </si>
  <si>
    <t>23.01.23</t>
  </si>
  <si>
    <t>mca</t>
  </si>
  <si>
    <t>bal</t>
  </si>
  <si>
    <t>dimension of second balcony wrongly given by engineer (it should be 9.82*2.44)</t>
  </si>
  <si>
    <t>18000 to 22000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</si>
</sst>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0" fontId="0" fillId="0" borderId="0" xfId="0" applyAlignment="1"/>
    <xf numFmtId="0" fontId="2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17</xdr:col>
      <xdr:colOff>353836</xdr:colOff>
      <xdr:row>49</xdr:row>
      <xdr:rowOff>182239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47582F-528F-4CEE-B5ED-D24B977C79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107436" cy="90595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17</xdr:col>
      <xdr:colOff>268099</xdr:colOff>
      <xdr:row>53</xdr:row>
      <xdr:rowOff>10776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CC1A0C-A962-4A89-B530-3EB135B988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0021699" cy="896427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16</xdr:col>
      <xdr:colOff>401467</xdr:colOff>
      <xdr:row>47</xdr:row>
      <xdr:rowOff>115539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A41E49-67BC-4920-BC8A-A09E286D67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0155067" cy="887853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419100</xdr:colOff>
      <xdr:row>48</xdr:row>
      <xdr:rowOff>142875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C364ED0-24C6-41CB-AF5C-C439A11318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7500" cy="8763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419100</xdr:colOff>
      <xdr:row>49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ABDFF5-87F3-490D-8E35-EE869E6EC5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97500" cy="80867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419100</xdr:colOff>
      <xdr:row>41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DE82B28-E45B-47DB-8C62-AB181C3876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97500" cy="79248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419100</xdr:colOff>
      <xdr:row>40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754114D-5CEA-4BDC-8E02-A8A2C3D2B2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7500" cy="7439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P22" sqref="P2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1" max="21" width="13.42578125" bestFit="1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2" x14ac:dyDescent="0.25">
      <c r="A2" s="4">
        <f t="shared" ref="A2:A15" si="0">N2</f>
        <v>0</v>
      </c>
      <c r="B2" s="4">
        <f t="shared" ref="B2:B15" si="1">Q2</f>
        <v>678</v>
      </c>
      <c r="C2" s="4">
        <f>B2*1.2</f>
        <v>813.6</v>
      </c>
      <c r="D2" s="4">
        <f t="shared" ref="D2:D13" si="2">C2*1.2</f>
        <v>976.31999999999994</v>
      </c>
      <c r="E2" s="5">
        <f t="shared" ref="E2:E13" si="3">R2</f>
        <v>14000000</v>
      </c>
      <c r="F2" s="10">
        <f t="shared" ref="F2:F13" si="4">ROUND((E2/B2),0)</f>
        <v>20649</v>
      </c>
      <c r="G2" s="10">
        <f t="shared" ref="G2:G13" si="5">ROUND((E2/C2),0)</f>
        <v>17207</v>
      </c>
      <c r="H2" s="10">
        <f t="shared" ref="H2:H13" si="6">ROUND((E2/D2),0)</f>
        <v>14340</v>
      </c>
      <c r="I2" s="4" t="e">
        <f>#REF!</f>
        <v>#REF!</v>
      </c>
      <c r="J2" s="4">
        <f t="shared" ref="J2:J13" si="7">S2</f>
        <v>7</v>
      </c>
      <c r="O2">
        <v>0</v>
      </c>
      <c r="P2">
        <f t="shared" ref="P2:P12" si="8">O2/1.2</f>
        <v>0</v>
      </c>
      <c r="Q2">
        <v>678</v>
      </c>
      <c r="R2" s="2">
        <v>14000000</v>
      </c>
      <c r="S2" s="8">
        <v>7</v>
      </c>
      <c r="T2" s="8"/>
    </row>
    <row r="3" spans="1:22" x14ac:dyDescent="0.25">
      <c r="A3" s="4">
        <f t="shared" si="0"/>
        <v>0</v>
      </c>
      <c r="B3" s="4">
        <f t="shared" si="1"/>
        <v>675</v>
      </c>
      <c r="C3" s="4">
        <f t="shared" ref="C3:C15" si="9">B3*1.2</f>
        <v>810</v>
      </c>
      <c r="D3" s="4">
        <f t="shared" si="2"/>
        <v>972</v>
      </c>
      <c r="E3" s="5">
        <f t="shared" si="3"/>
        <v>15000000</v>
      </c>
      <c r="F3" s="15">
        <f t="shared" si="4"/>
        <v>22222</v>
      </c>
      <c r="G3" s="10">
        <f t="shared" si="5"/>
        <v>18519</v>
      </c>
      <c r="H3" s="10">
        <f t="shared" si="6"/>
        <v>15432</v>
      </c>
      <c r="I3" s="4" t="e">
        <f>#REF!</f>
        <v>#REF!</v>
      </c>
      <c r="J3" s="4">
        <f t="shared" si="7"/>
        <v>8</v>
      </c>
      <c r="O3">
        <v>0</v>
      </c>
      <c r="P3">
        <f t="shared" si="8"/>
        <v>0</v>
      </c>
      <c r="Q3">
        <v>675</v>
      </c>
      <c r="R3" s="2">
        <v>15000000</v>
      </c>
      <c r="S3" s="8">
        <v>8</v>
      </c>
      <c r="T3" s="8"/>
    </row>
    <row r="4" spans="1:22" x14ac:dyDescent="0.25">
      <c r="A4" s="4">
        <f t="shared" si="0"/>
        <v>0</v>
      </c>
      <c r="B4" s="4">
        <f t="shared" si="1"/>
        <v>678</v>
      </c>
      <c r="C4" s="4">
        <f t="shared" si="9"/>
        <v>813.6</v>
      </c>
      <c r="D4" s="4">
        <f t="shared" si="2"/>
        <v>976.31999999999994</v>
      </c>
      <c r="E4" s="5">
        <f t="shared" si="3"/>
        <v>16000000</v>
      </c>
      <c r="F4" s="15">
        <f t="shared" si="4"/>
        <v>23599</v>
      </c>
      <c r="G4" s="10">
        <f t="shared" si="5"/>
        <v>19666</v>
      </c>
      <c r="H4" s="10">
        <f t="shared" si="6"/>
        <v>16388</v>
      </c>
      <c r="I4" s="4" t="e">
        <f>#REF!</f>
        <v>#REF!</v>
      </c>
      <c r="J4" s="4">
        <f t="shared" si="7"/>
        <v>7</v>
      </c>
      <c r="O4">
        <v>0</v>
      </c>
      <c r="P4">
        <f t="shared" si="8"/>
        <v>0</v>
      </c>
      <c r="Q4">
        <v>678</v>
      </c>
      <c r="R4" s="2">
        <v>16000000</v>
      </c>
      <c r="S4" s="8">
        <v>7</v>
      </c>
      <c r="T4" s="8"/>
    </row>
    <row r="5" spans="1:22" x14ac:dyDescent="0.25">
      <c r="A5" s="4">
        <f t="shared" si="0"/>
        <v>0</v>
      </c>
      <c r="B5" s="4">
        <f t="shared" si="1"/>
        <v>891.90503999999999</v>
      </c>
      <c r="C5" s="4">
        <f t="shared" si="9"/>
        <v>1070.2860479999999</v>
      </c>
      <c r="D5" s="4">
        <f t="shared" si="2"/>
        <v>1284.3432575999998</v>
      </c>
      <c r="E5" s="5">
        <f t="shared" si="3"/>
        <v>18000000</v>
      </c>
      <c r="F5" s="15">
        <f t="shared" si="4"/>
        <v>20182</v>
      </c>
      <c r="G5" s="10">
        <f t="shared" si="5"/>
        <v>16818</v>
      </c>
      <c r="H5" s="10">
        <f t="shared" si="6"/>
        <v>14015</v>
      </c>
      <c r="I5" s="4" t="e">
        <f>#REF!</f>
        <v>#REF!</v>
      </c>
      <c r="J5" s="4">
        <f t="shared" si="7"/>
        <v>3</v>
      </c>
      <c r="O5">
        <v>0</v>
      </c>
      <c r="P5">
        <f t="shared" si="8"/>
        <v>0</v>
      </c>
      <c r="Q5">
        <f>82.86*10.764</f>
        <v>891.90503999999999</v>
      </c>
      <c r="R5" s="2">
        <v>18000000</v>
      </c>
      <c r="S5" s="8">
        <v>3</v>
      </c>
      <c r="T5" s="8" t="s">
        <v>24</v>
      </c>
      <c r="U5" s="2">
        <f>R5+1080000+30000</f>
        <v>19110000</v>
      </c>
      <c r="V5">
        <f>U5/Q5</f>
        <v>21426.047777462947</v>
      </c>
    </row>
    <row r="6" spans="1:22" x14ac:dyDescent="0.25">
      <c r="A6" s="4">
        <f t="shared" si="0"/>
        <v>0</v>
      </c>
      <c r="B6" s="4">
        <f t="shared" si="1"/>
        <v>863</v>
      </c>
      <c r="C6" s="4">
        <f t="shared" si="9"/>
        <v>1035.5999999999999</v>
      </c>
      <c r="D6" s="4">
        <f t="shared" si="2"/>
        <v>1242.7199999999998</v>
      </c>
      <c r="E6" s="5">
        <f t="shared" si="3"/>
        <v>18000000</v>
      </c>
      <c r="F6" s="10">
        <f t="shared" si="4"/>
        <v>20857</v>
      </c>
      <c r="G6" s="10">
        <f t="shared" si="5"/>
        <v>17381</v>
      </c>
      <c r="H6" s="10">
        <f t="shared" si="6"/>
        <v>14484</v>
      </c>
      <c r="I6" s="4" t="e">
        <f>#REF!</f>
        <v>#REF!</v>
      </c>
      <c r="J6" s="4">
        <f t="shared" si="7"/>
        <v>2</v>
      </c>
      <c r="O6">
        <v>0</v>
      </c>
      <c r="P6">
        <f t="shared" si="8"/>
        <v>0</v>
      </c>
      <c r="Q6">
        <v>863</v>
      </c>
      <c r="R6" s="2">
        <v>18000000</v>
      </c>
      <c r="S6" s="8">
        <v>2</v>
      </c>
      <c r="T6" s="8" t="s">
        <v>25</v>
      </c>
    </row>
    <row r="7" spans="1:22" x14ac:dyDescent="0.25">
      <c r="A7" s="4">
        <f t="shared" si="0"/>
        <v>0</v>
      </c>
      <c r="B7" s="4">
        <f t="shared" si="1"/>
        <v>719.25047999999992</v>
      </c>
      <c r="C7" s="4">
        <f t="shared" si="9"/>
        <v>863.10057599999993</v>
      </c>
      <c r="D7" s="4">
        <f t="shared" si="2"/>
        <v>1035.7206911999999</v>
      </c>
      <c r="E7" s="5">
        <f t="shared" si="3"/>
        <v>15500000</v>
      </c>
      <c r="F7" s="10">
        <f t="shared" si="4"/>
        <v>21550</v>
      </c>
      <c r="G7" s="10">
        <f t="shared" si="5"/>
        <v>17959</v>
      </c>
      <c r="H7" s="10">
        <f t="shared" si="6"/>
        <v>14965</v>
      </c>
      <c r="I7" s="4" t="e">
        <f>#REF!</f>
        <v>#REF!</v>
      </c>
      <c r="J7" s="4">
        <f t="shared" si="7"/>
        <v>4</v>
      </c>
      <c r="O7">
        <v>0</v>
      </c>
      <c r="P7">
        <f t="shared" si="8"/>
        <v>0</v>
      </c>
      <c r="Q7">
        <f>66.82*10.764</f>
        <v>719.25047999999992</v>
      </c>
      <c r="R7" s="2">
        <v>15500000</v>
      </c>
      <c r="S7" s="8">
        <v>4</v>
      </c>
      <c r="T7" s="8" t="s">
        <v>26</v>
      </c>
    </row>
    <row r="8" spans="1:22" x14ac:dyDescent="0.25">
      <c r="A8" s="4">
        <f t="shared" si="0"/>
        <v>0</v>
      </c>
      <c r="B8" s="4">
        <f t="shared" si="1"/>
        <v>429</v>
      </c>
      <c r="C8" s="4">
        <f t="shared" si="9"/>
        <v>514.79999999999995</v>
      </c>
      <c r="D8" s="4">
        <f t="shared" si="2"/>
        <v>617.75999999999988</v>
      </c>
      <c r="E8" s="5">
        <f t="shared" si="3"/>
        <v>8250000</v>
      </c>
      <c r="F8" s="10">
        <f t="shared" si="4"/>
        <v>19231</v>
      </c>
      <c r="G8" s="10">
        <f t="shared" si="5"/>
        <v>16026</v>
      </c>
      <c r="H8" s="10">
        <f t="shared" si="6"/>
        <v>13355</v>
      </c>
      <c r="I8" s="4" t="e">
        <f>#REF!</f>
        <v>#REF!</v>
      </c>
      <c r="J8" s="4">
        <f t="shared" si="7"/>
        <v>3</v>
      </c>
      <c r="O8">
        <v>0</v>
      </c>
      <c r="P8">
        <f t="shared" si="8"/>
        <v>0</v>
      </c>
      <c r="Q8">
        <v>429</v>
      </c>
      <c r="R8" s="2">
        <v>8250000</v>
      </c>
      <c r="S8" s="8">
        <v>3</v>
      </c>
      <c r="T8" s="8" t="s">
        <v>27</v>
      </c>
    </row>
    <row r="9" spans="1:22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ref="Q9:Q12" si="10">P9/1.2</f>
        <v>0</v>
      </c>
      <c r="R9" s="2">
        <v>0</v>
      </c>
      <c r="S9" s="8"/>
      <c r="T9" s="8"/>
    </row>
    <row r="10" spans="1:22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2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2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2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2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2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7:24" x14ac:dyDescent="0.25">
      <c r="H18" t="s">
        <v>13</v>
      </c>
    </row>
    <row r="19" spans="7:24" x14ac:dyDescent="0.25">
      <c r="H19" t="s">
        <v>14</v>
      </c>
      <c r="I19">
        <v>678</v>
      </c>
      <c r="J19">
        <f>62.98*10.764</f>
        <v>677.91671999999994</v>
      </c>
    </row>
    <row r="20" spans="7:24" x14ac:dyDescent="0.25">
      <c r="H20" t="s">
        <v>15</v>
      </c>
      <c r="I20">
        <v>813</v>
      </c>
      <c r="J20">
        <f>75.57*10.764</f>
        <v>813.43547999999987</v>
      </c>
      <c r="N20">
        <f>J20/J19</f>
        <v>1.1999047316608447</v>
      </c>
    </row>
    <row r="21" spans="7:24" x14ac:dyDescent="0.25">
      <c r="H21" t="s">
        <v>22</v>
      </c>
      <c r="I21">
        <v>21000</v>
      </c>
    </row>
    <row r="22" spans="7:24" x14ac:dyDescent="0.25">
      <c r="G22" s="6"/>
      <c r="H22" s="6" t="s">
        <v>23</v>
      </c>
      <c r="I22">
        <f>I21*I19</f>
        <v>14238000</v>
      </c>
    </row>
    <row r="24" spans="7:24" x14ac:dyDescent="0.25">
      <c r="O24" t="s">
        <v>28</v>
      </c>
      <c r="P24" s="11">
        <v>600</v>
      </c>
      <c r="Q24" s="11"/>
      <c r="R24" s="13"/>
      <c r="T24" s="11"/>
      <c r="U24" s="11"/>
      <c r="V24" s="11"/>
      <c r="W24" s="11"/>
      <c r="X24" s="11"/>
    </row>
    <row r="25" spans="7:24" x14ac:dyDescent="0.25">
      <c r="O25" t="s">
        <v>29</v>
      </c>
      <c r="P25" s="11">
        <f>22+23+27</f>
        <v>72</v>
      </c>
      <c r="Q25" s="18" t="s">
        <v>30</v>
      </c>
      <c r="R25" s="17"/>
      <c r="S25" s="16"/>
      <c r="T25" s="17"/>
      <c r="U25" s="14"/>
      <c r="V25" s="11"/>
      <c r="W25" s="11"/>
      <c r="X25" s="11"/>
    </row>
    <row r="26" spans="7:24" x14ac:dyDescent="0.25">
      <c r="I26" t="s">
        <v>16</v>
      </c>
      <c r="P26" s="11">
        <f>P25+P24</f>
        <v>672</v>
      </c>
      <c r="Q26" s="11"/>
      <c r="R26" s="11"/>
      <c r="T26" s="11"/>
      <c r="U26" s="11"/>
      <c r="V26" s="11"/>
      <c r="W26" s="11"/>
      <c r="X26" s="11"/>
    </row>
    <row r="27" spans="7:24" x14ac:dyDescent="0.25">
      <c r="I27" t="s">
        <v>17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I28" t="s">
        <v>18</v>
      </c>
      <c r="J28">
        <v>10000000</v>
      </c>
      <c r="P28" s="11" t="s">
        <v>31</v>
      </c>
      <c r="Q28" s="11"/>
      <c r="R28" s="12"/>
      <c r="T28" s="12"/>
      <c r="U28" s="12"/>
      <c r="V28" s="11"/>
      <c r="W28" s="11"/>
      <c r="X28" s="11"/>
    </row>
    <row r="29" spans="7:24" x14ac:dyDescent="0.25">
      <c r="I29" t="s">
        <v>19</v>
      </c>
      <c r="J29">
        <v>716000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I30" t="s">
        <v>20</v>
      </c>
      <c r="J30">
        <v>30000</v>
      </c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I31" t="s">
        <v>21</v>
      </c>
      <c r="J31">
        <f>SUM(J28:J30)</f>
        <v>10746000</v>
      </c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2024-06-19T07:42:29Z</dcterms:modified>
</cp:coreProperties>
</file>