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Vaishali\BOB\SARB - Fort\Jeevan Jotiram Kadam\"/>
    </mc:Choice>
  </mc:AlternateContent>
  <xr:revisionPtr revIDLastSave="0" documentId="13_ncr:1_{3749FEAF-7C16-4B1C-95DC-BB2B14A8D1C5}" xr6:coauthVersionLast="36" xr6:coauthVersionMax="36" xr10:uidLastSave="{00000000-0000-0000-0000-000000000000}"/>
  <bookViews>
    <workbookView xWindow="0" yWindow="0" windowWidth="28800" windowHeight="12105" activeTab="1" xr2:uid="{00000000-000D-0000-FFFF-FFFF00000000}"/>
  </bookViews>
  <sheets>
    <sheet name="Depreciation" sheetId="12" r:id="rId1"/>
    <sheet name="Sheet1" sheetId="13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79" i="13" l="1"/>
  <c r="P26" i="13"/>
  <c r="Q26" i="13" s="1"/>
  <c r="B26" i="13" s="1"/>
  <c r="J26" i="13"/>
  <c r="I26" i="13"/>
  <c r="E26" i="13"/>
  <c r="A26" i="13"/>
  <c r="P25" i="13"/>
  <c r="Q25" i="13" s="1"/>
  <c r="B25" i="13" s="1"/>
  <c r="J25" i="13"/>
  <c r="I25" i="13"/>
  <c r="E25" i="13"/>
  <c r="A25" i="13"/>
  <c r="P24" i="13"/>
  <c r="Q24" i="13" s="1"/>
  <c r="B24" i="13" s="1"/>
  <c r="J24" i="13"/>
  <c r="I24" i="13"/>
  <c r="E24" i="13"/>
  <c r="A24" i="13"/>
  <c r="P23" i="13"/>
  <c r="Q23" i="13" s="1"/>
  <c r="B23" i="13" s="1"/>
  <c r="J23" i="13"/>
  <c r="I23" i="13"/>
  <c r="E23" i="13"/>
  <c r="A23" i="13"/>
  <c r="P22" i="13"/>
  <c r="Q22" i="13" s="1"/>
  <c r="B22" i="13" s="1"/>
  <c r="J22" i="13"/>
  <c r="I22" i="13"/>
  <c r="E22" i="13"/>
  <c r="A22" i="13"/>
  <c r="P21" i="13"/>
  <c r="Q21" i="13" s="1"/>
  <c r="B21" i="13" s="1"/>
  <c r="J21" i="13"/>
  <c r="I21" i="13"/>
  <c r="E21" i="13"/>
  <c r="A21" i="13"/>
  <c r="P20" i="13"/>
  <c r="Q20" i="13" s="1"/>
  <c r="B20" i="13" s="1"/>
  <c r="J20" i="13"/>
  <c r="I20" i="13"/>
  <c r="E20" i="13"/>
  <c r="A20" i="13"/>
  <c r="P19" i="13"/>
  <c r="Q19" i="13" s="1"/>
  <c r="B19" i="13" s="1"/>
  <c r="J19" i="13"/>
  <c r="I19" i="13"/>
  <c r="E19" i="13"/>
  <c r="A19" i="13"/>
  <c r="P18" i="13"/>
  <c r="Q18" i="13" s="1"/>
  <c r="B18" i="13" s="1"/>
  <c r="J18" i="13"/>
  <c r="I18" i="13"/>
  <c r="E18" i="13"/>
  <c r="A18" i="13"/>
  <c r="P17" i="13"/>
  <c r="Q17" i="13" s="1"/>
  <c r="B17" i="13" s="1"/>
  <c r="J17" i="13"/>
  <c r="I17" i="13"/>
  <c r="E17" i="13"/>
  <c r="A17" i="13"/>
  <c r="P16" i="13"/>
  <c r="Q16" i="13" s="1"/>
  <c r="B16" i="13" s="1"/>
  <c r="J16" i="13"/>
  <c r="I16" i="13"/>
  <c r="E16" i="13"/>
  <c r="A16" i="13"/>
  <c r="P15" i="13"/>
  <c r="Q15" i="13" s="1"/>
  <c r="B15" i="13" s="1"/>
  <c r="J15" i="13"/>
  <c r="I15" i="13"/>
  <c r="E15" i="13"/>
  <c r="A15" i="13"/>
  <c r="Q14" i="13"/>
  <c r="J14" i="13"/>
  <c r="I14" i="13"/>
  <c r="E14" i="13"/>
  <c r="B14" i="13"/>
  <c r="C14" i="13" s="1"/>
  <c r="D14" i="13" s="1"/>
  <c r="A14" i="13"/>
  <c r="P13" i="13"/>
  <c r="Q13" i="13" s="1"/>
  <c r="B13" i="13" s="1"/>
  <c r="C13" i="13" s="1"/>
  <c r="D13" i="13" s="1"/>
  <c r="J13" i="13"/>
  <c r="I13" i="13"/>
  <c r="E13" i="13"/>
  <c r="A13" i="13"/>
  <c r="Q12" i="13"/>
  <c r="J12" i="13"/>
  <c r="I12" i="13"/>
  <c r="E12" i="13"/>
  <c r="G12" i="13" s="1"/>
  <c r="B12" i="13"/>
  <c r="C12" i="13" s="1"/>
  <c r="D12" i="13" s="1"/>
  <c r="H12" i="13" s="1"/>
  <c r="A12" i="13"/>
  <c r="Q11" i="13"/>
  <c r="B11" i="13" s="1"/>
  <c r="C11" i="13" s="1"/>
  <c r="J11" i="13"/>
  <c r="I11" i="13"/>
  <c r="E11" i="13"/>
  <c r="A11" i="13"/>
  <c r="Q10" i="13"/>
  <c r="J10" i="13"/>
  <c r="I10" i="13"/>
  <c r="E10" i="13"/>
  <c r="B10" i="13"/>
  <c r="C10" i="13" s="1"/>
  <c r="A10" i="13"/>
  <c r="Q9" i="13"/>
  <c r="J9" i="13"/>
  <c r="I9" i="13"/>
  <c r="E9" i="13"/>
  <c r="H9" i="13" s="1"/>
  <c r="B9" i="13"/>
  <c r="C9" i="13" s="1"/>
  <c r="D9" i="13" s="1"/>
  <c r="A9" i="13"/>
  <c r="P8" i="13"/>
  <c r="J8" i="13"/>
  <c r="I8" i="13"/>
  <c r="E8" i="13"/>
  <c r="B8" i="13"/>
  <c r="C8" i="13" s="1"/>
  <c r="D8" i="13" s="1"/>
  <c r="H8" i="13" s="1"/>
  <c r="A8" i="13"/>
  <c r="Q7" i="13"/>
  <c r="B7" i="13" s="1"/>
  <c r="C7" i="13" s="1"/>
  <c r="J7" i="13"/>
  <c r="I7" i="13"/>
  <c r="E7" i="13"/>
  <c r="F7" i="13" s="1"/>
  <c r="A7" i="13"/>
  <c r="P6" i="13"/>
  <c r="J6" i="13"/>
  <c r="I6" i="13"/>
  <c r="E6" i="13"/>
  <c r="B6" i="13"/>
  <c r="F6" i="13" s="1"/>
  <c r="A6" i="13"/>
  <c r="Q5" i="13"/>
  <c r="J5" i="13"/>
  <c r="I5" i="13"/>
  <c r="E5" i="13"/>
  <c r="H5" i="13" s="1"/>
  <c r="B5" i="13"/>
  <c r="C5" i="13" s="1"/>
  <c r="D5" i="13" s="1"/>
  <c r="A5" i="13"/>
  <c r="Q4" i="13"/>
  <c r="J4" i="13"/>
  <c r="I4" i="13"/>
  <c r="E4" i="13"/>
  <c r="B4" i="13"/>
  <c r="C4" i="13" s="1"/>
  <c r="D4" i="13" s="1"/>
  <c r="H4" i="13" s="1"/>
  <c r="A4" i="13"/>
  <c r="Q3" i="13"/>
  <c r="B3" i="13" s="1"/>
  <c r="C3" i="13" s="1"/>
  <c r="J3" i="13"/>
  <c r="I3" i="13"/>
  <c r="E3" i="13"/>
  <c r="F3" i="13" s="1"/>
  <c r="A3" i="13"/>
  <c r="Q2" i="13"/>
  <c r="J2" i="13"/>
  <c r="I2" i="13"/>
  <c r="E2" i="13"/>
  <c r="B2" i="13"/>
  <c r="C2" i="13" s="1"/>
  <c r="A2" i="13"/>
  <c r="J39" i="12"/>
  <c r="J38" i="12"/>
  <c r="J37" i="12"/>
  <c r="J30" i="12"/>
  <c r="J31" i="12"/>
  <c r="J32" i="12"/>
  <c r="J33" i="12"/>
  <c r="J34" i="12"/>
  <c r="J35" i="12"/>
  <c r="J36" i="12"/>
  <c r="J29" i="12"/>
  <c r="I29" i="12"/>
  <c r="D11" i="13" l="1"/>
  <c r="H11" i="13" s="1"/>
  <c r="G11" i="13"/>
  <c r="C17" i="13"/>
  <c r="F17" i="13"/>
  <c r="F21" i="13"/>
  <c r="C21" i="13"/>
  <c r="F25" i="13"/>
  <c r="C25" i="13"/>
  <c r="D10" i="13"/>
  <c r="H10" i="13" s="1"/>
  <c r="G10" i="13"/>
  <c r="C16" i="13"/>
  <c r="F16" i="13"/>
  <c r="C20" i="13"/>
  <c r="F20" i="13"/>
  <c r="F24" i="13"/>
  <c r="C24" i="13"/>
  <c r="G8" i="13"/>
  <c r="H13" i="13"/>
  <c r="D2" i="13"/>
  <c r="H2" i="13" s="1"/>
  <c r="G2" i="13"/>
  <c r="G4" i="13"/>
  <c r="G7" i="13"/>
  <c r="D7" i="13"/>
  <c r="H7" i="13" s="1"/>
  <c r="F11" i="13"/>
  <c r="C18" i="13"/>
  <c r="F18" i="13"/>
  <c r="F22" i="13"/>
  <c r="C22" i="13"/>
  <c r="C26" i="13"/>
  <c r="F26" i="13"/>
  <c r="D3" i="13"/>
  <c r="H3" i="13" s="1"/>
  <c r="G3" i="13"/>
  <c r="H14" i="13"/>
  <c r="C15" i="13"/>
  <c r="F15" i="13"/>
  <c r="C19" i="13"/>
  <c r="F19" i="13"/>
  <c r="F23" i="13"/>
  <c r="C23" i="13"/>
  <c r="C6" i="13"/>
  <c r="F2" i="13"/>
  <c r="F10" i="13"/>
  <c r="F9" i="13"/>
  <c r="F4" i="13"/>
  <c r="F8" i="13"/>
  <c r="G9" i="13"/>
  <c r="F12" i="13"/>
  <c r="G13" i="13"/>
  <c r="G14" i="13"/>
  <c r="F5" i="13"/>
  <c r="F13" i="13"/>
  <c r="F14" i="13"/>
  <c r="G5" i="13"/>
  <c r="D6" i="13" l="1"/>
  <c r="H6" i="13" s="1"/>
  <c r="G6" i="13"/>
  <c r="D22" i="13"/>
  <c r="H22" i="13" s="1"/>
  <c r="G22" i="13"/>
  <c r="G18" i="13"/>
  <c r="D18" i="13"/>
  <c r="H18" i="13" s="1"/>
  <c r="D16" i="13"/>
  <c r="H16" i="13" s="1"/>
  <c r="G16" i="13"/>
  <c r="D15" i="13"/>
  <c r="H15" i="13" s="1"/>
  <c r="G15" i="13"/>
  <c r="G23" i="13"/>
  <c r="D23" i="13"/>
  <c r="H23" i="13" s="1"/>
  <c r="D19" i="13"/>
  <c r="H19" i="13" s="1"/>
  <c r="G19" i="13"/>
  <c r="D26" i="13"/>
  <c r="H26" i="13" s="1"/>
  <c r="G26" i="13"/>
  <c r="G24" i="13"/>
  <c r="D24" i="13"/>
  <c r="H24" i="13" s="1"/>
  <c r="G20" i="13"/>
  <c r="D20" i="13"/>
  <c r="H20" i="13" s="1"/>
  <c r="D21" i="13"/>
  <c r="H21" i="13" s="1"/>
  <c r="G21" i="13"/>
  <c r="D17" i="13"/>
  <c r="H17" i="13" s="1"/>
  <c r="G17" i="13"/>
  <c r="D25" i="13"/>
  <c r="H25" i="13" s="1"/>
  <c r="G25" i="13"/>
  <c r="C29" i="12" l="1"/>
  <c r="C15" i="12"/>
  <c r="C28" i="12"/>
  <c r="D22" i="12"/>
  <c r="C19" i="12"/>
  <c r="E19" i="12" s="1"/>
  <c r="C21" i="12" l="1"/>
  <c r="D23" i="12" s="1"/>
  <c r="C24" i="12" s="1"/>
  <c r="E24" i="12" s="1"/>
  <c r="W10" i="12"/>
  <c r="W11" i="12" s="1"/>
  <c r="W12" i="12" s="1"/>
  <c r="W13" i="12" s="1"/>
  <c r="W14" i="12" s="1"/>
  <c r="W15" i="12" s="1"/>
  <c r="W16" i="12" s="1"/>
  <c r="W17" i="12" s="1"/>
  <c r="W18" i="12" s="1"/>
  <c r="W19" i="12" s="1"/>
  <c r="W20" i="12" s="1"/>
  <c r="W21" i="12" s="1"/>
  <c r="W22" i="12" s="1"/>
  <c r="W23" i="12" s="1"/>
  <c r="W24" i="12" s="1"/>
  <c r="W25" i="12" s="1"/>
  <c r="W26" i="12" s="1"/>
  <c r="W27" i="12" s="1"/>
  <c r="W28" i="12" s="1"/>
  <c r="W29" i="12" s="1"/>
  <c r="W30" i="12" s="1"/>
  <c r="W31" i="12" s="1"/>
  <c r="W32" i="12" s="1"/>
  <c r="W33" i="12" s="1"/>
  <c r="W34" i="12" s="1"/>
  <c r="W35" i="12" s="1"/>
  <c r="W36" i="12" s="1"/>
  <c r="W37" i="12" s="1"/>
  <c r="W38" i="12" s="1"/>
  <c r="W39" i="12" s="1"/>
  <c r="W40" i="12" s="1"/>
  <c r="W41" i="12" s="1"/>
  <c r="W42" i="12" s="1"/>
  <c r="W43" i="12" s="1"/>
  <c r="W44" i="12" s="1"/>
  <c r="W45" i="12" s="1"/>
  <c r="W46" i="12" s="1"/>
  <c r="W47" i="12" s="1"/>
  <c r="W48" i="12" s="1"/>
  <c r="W49" i="12" s="1"/>
  <c r="W50" i="12" s="1"/>
  <c r="W51" i="12" s="1"/>
  <c r="W52" i="12" s="1"/>
  <c r="W53" i="12" s="1"/>
  <c r="W54" i="12" s="1"/>
  <c r="W55" i="12" s="1"/>
  <c r="W56" i="12" s="1"/>
  <c r="W57" i="12" s="1"/>
  <c r="W58" i="12" s="1"/>
  <c r="W59" i="12" s="1"/>
  <c r="W60" i="12" s="1"/>
  <c r="W61" i="12" s="1"/>
  <c r="W62" i="12" s="1"/>
  <c r="W63" i="12" s="1"/>
  <c r="D8" i="12" l="1"/>
  <c r="C5" i="12"/>
  <c r="C7" i="12" l="1"/>
  <c r="D9" i="12" l="1"/>
  <c r="C10" i="12" s="1"/>
  <c r="C14" i="12"/>
  <c r="E5" i="12"/>
  <c r="E10" i="12" l="1"/>
</calcChain>
</file>

<file path=xl/sharedStrings.xml><?xml version="1.0" encoding="utf-8"?>
<sst xmlns="http://schemas.openxmlformats.org/spreadsheetml/2006/main" count="108" uniqueCount="70">
  <si>
    <t>Value</t>
  </si>
  <si>
    <t>Mumbai</t>
  </si>
  <si>
    <t>Thane</t>
  </si>
  <si>
    <t>Increased 5% for Higher floor (5th -10th Floor)</t>
  </si>
  <si>
    <t>%</t>
  </si>
  <si>
    <t>Sq. Mtr.</t>
  </si>
  <si>
    <t>Sq. Ft.</t>
  </si>
  <si>
    <t>5-10</t>
  </si>
  <si>
    <t>g+4</t>
  </si>
  <si>
    <t>no incre</t>
  </si>
  <si>
    <t>11-20</t>
  </si>
  <si>
    <t>21-30</t>
  </si>
  <si>
    <t>31 and above</t>
  </si>
  <si>
    <t>Year</t>
  </si>
  <si>
    <t>Year of Construction</t>
  </si>
  <si>
    <t>Age of the Building</t>
  </si>
  <si>
    <t>Life of the building estimated</t>
  </si>
  <si>
    <t>Age in years</t>
  </si>
  <si>
    <t>Deprication %</t>
  </si>
  <si>
    <t>Floor Wise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</si>
  <si>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</si>
  <si>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</si>
  <si>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</si>
  <si>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</si>
  <si>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</si>
  <si>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</si>
  <si>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Half or Semi Pakka Sturucture &amp; Kaccha Structure</t>
  </si>
  <si>
    <t>RCC / Other Pukka</t>
  </si>
  <si>
    <t>Floor</t>
  </si>
  <si>
    <t>office</t>
  </si>
  <si>
    <t>Shop</t>
  </si>
  <si>
    <t>BUA - sq. ft.</t>
  </si>
  <si>
    <t>basement</t>
  </si>
  <si>
    <t>ground</t>
  </si>
  <si>
    <t>first</t>
  </si>
  <si>
    <t>second</t>
  </si>
  <si>
    <t>third</t>
  </si>
  <si>
    <t>forth</t>
  </si>
  <si>
    <t>fifth</t>
  </si>
  <si>
    <t>sixth</t>
  </si>
  <si>
    <t>Fair Market Value as per RR Rate</t>
  </si>
  <si>
    <t>TOTAL</t>
  </si>
  <si>
    <t>RV = 85%</t>
  </si>
  <si>
    <t>DSV = 70%</t>
  </si>
  <si>
    <t>Dep. RR Rate</t>
  </si>
  <si>
    <t>Sr. No.</t>
  </si>
  <si>
    <t>Carpet area</t>
  </si>
  <si>
    <t>Built up area (20%)</t>
  </si>
  <si>
    <t>Saleable area (20 + 20%)</t>
  </si>
  <si>
    <t>Rate on Carpet area</t>
  </si>
  <si>
    <t>Rate on Built up  area (20%)</t>
  </si>
  <si>
    <t>Rate on Saleable area (20 + 20%)</t>
  </si>
  <si>
    <t>Total Floor</t>
  </si>
  <si>
    <t xml:space="preserve">Sr. No. </t>
  </si>
  <si>
    <t>Super Built up area</t>
  </si>
  <si>
    <t>Built up area</t>
  </si>
  <si>
    <t xml:space="preserve">shop </t>
  </si>
  <si>
    <t>22.06.24</t>
  </si>
  <si>
    <t>10.05.24</t>
  </si>
  <si>
    <t>29.03.24</t>
  </si>
  <si>
    <t>26.03.24</t>
  </si>
  <si>
    <t>21.03.24</t>
  </si>
  <si>
    <t>G + 6 commercial buidling - Laxmi chambers, budhwar peth ,pune</t>
  </si>
  <si>
    <t>rate</t>
  </si>
  <si>
    <t>fmv</t>
  </si>
  <si>
    <t>previus report  - 09.05.2023</t>
  </si>
  <si>
    <t>Remark:</t>
  </si>
  <si>
    <t>1. The building as well as the units are in poor condition, which is in the possession of bank</t>
  </si>
  <si>
    <t>2. The orpoerty is surrounded by Red Light Area.</t>
  </si>
  <si>
    <t>3. The guideline rate is more than market rate of the property.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</si>
</sst>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Arial Narrow"/>
      <family val="2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5">
    <xf numFmtId="0" fontId="0" fillId="0" borderId="0" xfId="0"/>
    <xf numFmtId="43" fontId="0" fillId="0" borderId="0" xfId="1" applyFont="1"/>
    <xf numFmtId="0" fontId="2" fillId="0" borderId="0" xfId="0" applyFont="1"/>
    <xf numFmtId="43" fontId="0" fillId="0" borderId="0" xfId="0" applyNumberFormat="1"/>
    <xf numFmtId="0" fontId="0" fillId="0" borderId="1" xfId="0" applyBorder="1"/>
    <xf numFmtId="43" fontId="0" fillId="0" borderId="1" xfId="1" applyFont="1" applyBorder="1"/>
    <xf numFmtId="9" fontId="0" fillId="0" borderId="1" xfId="0" applyNumberFormat="1" applyBorder="1"/>
    <xf numFmtId="43" fontId="0" fillId="2" borderId="1" xfId="1" applyFont="1" applyFill="1" applyBorder="1"/>
    <xf numFmtId="0" fontId="0" fillId="2" borderId="1" xfId="0" applyFill="1" applyBorder="1"/>
    <xf numFmtId="43" fontId="0" fillId="2" borderId="1" xfId="0" applyNumberFormat="1" applyFill="1" applyBorder="1"/>
    <xf numFmtId="0" fontId="0" fillId="0" borderId="1" xfId="0" applyBorder="1" applyAlignment="1">
      <alignment wrapText="1"/>
    </xf>
    <xf numFmtId="43" fontId="0" fillId="0" borderId="0" xfId="1" applyFont="1" applyBorder="1"/>
    <xf numFmtId="0" fontId="2" fillId="0" borderId="1" xfId="0" applyFont="1" applyBorder="1"/>
    <xf numFmtId="0" fontId="2" fillId="0" borderId="1" xfId="1" applyNumberFormat="1" applyFont="1" applyBorder="1"/>
    <xf numFmtId="0" fontId="3" fillId="0" borderId="1" xfId="0" applyFont="1" applyBorder="1"/>
    <xf numFmtId="0" fontId="0" fillId="0" borderId="0" xfId="0" applyBorder="1"/>
    <xf numFmtId="0" fontId="4" fillId="0" borderId="0" xfId="0" applyFont="1" applyBorder="1" applyAlignment="1">
      <alignment horizontal="right" wrapText="1"/>
    </xf>
    <xf numFmtId="9" fontId="0" fillId="0" borderId="1" xfId="1" applyNumberFormat="1" applyFont="1" applyBorder="1"/>
    <xf numFmtId="0" fontId="0" fillId="0" borderId="3" xfId="0" applyBorder="1" applyAlignment="1">
      <alignment horizontal="center"/>
    </xf>
    <xf numFmtId="0" fontId="4" fillId="0" borderId="4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4" fillId="0" borderId="2" xfId="0" applyFont="1" applyBorder="1" applyAlignment="1">
      <alignment horizontal="center" wrapText="1"/>
    </xf>
    <xf numFmtId="0" fontId="0" fillId="0" borderId="5" xfId="0" applyBorder="1"/>
    <xf numFmtId="0" fontId="0" fillId="0" borderId="8" xfId="0" applyBorder="1"/>
    <xf numFmtId="0" fontId="4" fillId="0" borderId="9" xfId="0" applyFont="1" applyBorder="1" applyAlignment="1">
      <alignment horizontal="center" wrapText="1"/>
    </xf>
    <xf numFmtId="0" fontId="4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0" xfId="0" applyBorder="1" applyAlignment="1">
      <alignment horizontal="center"/>
    </xf>
    <xf numFmtId="0" fontId="4" fillId="0" borderId="13" xfId="0" applyFont="1" applyBorder="1" applyAlignment="1">
      <alignment horizontal="center" wrapText="1"/>
    </xf>
    <xf numFmtId="0" fontId="4" fillId="0" borderId="14" xfId="0" applyFont="1" applyBorder="1" applyAlignment="1">
      <alignment horizontal="center" wrapText="1"/>
    </xf>
    <xf numFmtId="0" fontId="0" fillId="0" borderId="15" xfId="0" applyBorder="1"/>
    <xf numFmtId="0" fontId="0" fillId="0" borderId="16" xfId="0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Border="1"/>
    <xf numFmtId="0" fontId="2" fillId="0" borderId="19" xfId="0" applyFont="1" applyBorder="1" applyAlignment="1">
      <alignment horizontal="center" vertical="center"/>
    </xf>
    <xf numFmtId="0" fontId="0" fillId="0" borderId="19" xfId="0" applyBorder="1"/>
    <xf numFmtId="0" fontId="2" fillId="0" borderId="19" xfId="0" applyFont="1" applyBorder="1"/>
    <xf numFmtId="9" fontId="0" fillId="0" borderId="19" xfId="0" applyNumberFormat="1" applyBorder="1"/>
    <xf numFmtId="9" fontId="0" fillId="0" borderId="20" xfId="0" applyNumberFormat="1" applyBorder="1"/>
    <xf numFmtId="0" fontId="4" fillId="0" borderId="15" xfId="0" applyFont="1" applyFill="1" applyBorder="1" applyAlignment="1">
      <alignment wrapText="1"/>
    </xf>
    <xf numFmtId="0" fontId="2" fillId="0" borderId="16" xfId="0" applyFont="1" applyBorder="1" applyAlignment="1">
      <alignment horizontal="center" vertical="center"/>
    </xf>
    <xf numFmtId="0" fontId="2" fillId="0" borderId="16" xfId="0" applyFont="1" applyBorder="1"/>
    <xf numFmtId="0" fontId="0" fillId="0" borderId="16" xfId="0" quotePrefix="1" applyBorder="1"/>
    <xf numFmtId="17" fontId="0" fillId="0" borderId="16" xfId="0" quotePrefix="1" applyNumberFormat="1" applyBorder="1"/>
    <xf numFmtId="0" fontId="0" fillId="0" borderId="17" xfId="0" applyBorder="1"/>
    <xf numFmtId="0" fontId="4" fillId="0" borderId="9" xfId="0" applyFont="1" applyBorder="1" applyAlignment="1">
      <alignment wrapText="1"/>
    </xf>
    <xf numFmtId="0" fontId="4" fillId="0" borderId="2" xfId="0" applyFont="1" applyBorder="1" applyAlignment="1">
      <alignment horizontal="right" wrapText="1"/>
    </xf>
    <xf numFmtId="0" fontId="0" fillId="0" borderId="21" xfId="0" applyBorder="1"/>
    <xf numFmtId="0" fontId="0" fillId="0" borderId="7" xfId="0" applyBorder="1"/>
    <xf numFmtId="0" fontId="0" fillId="0" borderId="6" xfId="0" applyBorder="1"/>
    <xf numFmtId="0" fontId="4" fillId="0" borderId="10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0" fillId="2" borderId="0" xfId="0" applyFill="1" applyBorder="1"/>
    <xf numFmtId="0" fontId="0" fillId="0" borderId="0" xfId="0" applyFont="1"/>
    <xf numFmtId="0" fontId="2" fillId="0" borderId="0" xfId="0" applyFont="1" applyAlignment="1">
      <alignment horizontal="center"/>
    </xf>
    <xf numFmtId="43" fontId="2" fillId="0" borderId="0" xfId="1" applyFont="1"/>
    <xf numFmtId="0" fontId="5" fillId="0" borderId="0" xfId="0" applyFont="1" applyAlignment="1">
      <alignment wrapText="1"/>
    </xf>
    <xf numFmtId="0" fontId="5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5" fillId="0" borderId="0" xfId="0" applyFont="1"/>
    <xf numFmtId="4" fontId="5" fillId="0" borderId="0" xfId="0" applyNumberFormat="1" applyFont="1"/>
    <xf numFmtId="0" fontId="5" fillId="3" borderId="0" xfId="0" applyFont="1" applyFill="1"/>
    <xf numFmtId="4" fontId="0" fillId="0" borderId="0" xfId="0" applyNumberFormat="1"/>
    <xf numFmtId="0" fontId="0" fillId="3" borderId="0" xfId="0" applyFill="1"/>
    <xf numFmtId="4" fontId="5" fillId="3" borderId="0" xfId="0" applyNumberFormat="1" applyFont="1" applyFill="1"/>
    <xf numFmtId="0" fontId="0" fillId="4" borderId="0" xfId="0" applyFill="1"/>
    <xf numFmtId="4" fontId="0" fillId="4" borderId="0" xfId="0" applyNumberFormat="1" applyFill="1"/>
    <xf numFmtId="0" fontId="0" fillId="0" borderId="0" xfId="0" applyFill="1"/>
    <xf numFmtId="0" fontId="0" fillId="2" borderId="0" xfId="0" applyFill="1"/>
    <xf numFmtId="0" fontId="6" fillId="2" borderId="0" xfId="0" applyFont="1" applyFill="1"/>
    <xf numFmtId="0" fontId="2" fillId="2" borderId="0" xfId="0" applyFont="1" applyFill="1" applyAlignment="1">
      <alignment horizontal="center" vertical="center"/>
    </xf>
    <xf numFmtId="0" fontId="6" fillId="0" borderId="0" xfId="0" applyFont="1"/>
    <xf numFmtId="0" fontId="2" fillId="2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8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96</xdr:row>
      <xdr:rowOff>0</xdr:rowOff>
    </xdr:from>
    <xdr:to>
      <xdr:col>15</xdr:col>
      <xdr:colOff>93727</xdr:colOff>
      <xdr:row>134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19307175"/>
          <a:ext cx="12190477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29</xdr:row>
      <xdr:rowOff>133350</xdr:rowOff>
    </xdr:from>
    <xdr:to>
      <xdr:col>4</xdr:col>
      <xdr:colOff>814348</xdr:colOff>
      <xdr:row>56</xdr:row>
      <xdr:rowOff>142875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01C577A-A642-42F5-A2B3-FD60EAEE2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7675" y="6257925"/>
          <a:ext cx="5681623" cy="5410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215553</xdr:colOff>
      <xdr:row>32</xdr:row>
      <xdr:rowOff>28574</xdr:rowOff>
    </xdr:from>
    <xdr:to>
      <xdr:col>19</xdr:col>
      <xdr:colOff>562976</xdr:colOff>
      <xdr:row>45</xdr:row>
      <xdr:rowOff>76811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163617-B9BA-42A0-8238-C439161CD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2628" y="6696074"/>
          <a:ext cx="4138373" cy="2524737"/>
        </a:xfrm>
        <a:prstGeom prst="rect">
          <a:avLst/>
        </a:prstGeom>
      </xdr:spPr>
    </xdr:pic>
    <xdr:clientData/>
  </xdr:twoCellAnchor>
  <xdr:twoCellAnchor editAs="oneCell">
    <xdr:from>
      <xdr:col>8</xdr:col>
      <xdr:colOff>323850</xdr:colOff>
      <xdr:row>56</xdr:row>
      <xdr:rowOff>96157</xdr:rowOff>
    </xdr:from>
    <xdr:to>
      <xdr:col>20</xdr:col>
      <xdr:colOff>153599</xdr:colOff>
      <xdr:row>82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7C08BC-236F-4BC0-8447-3CDB2AA06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53125" y="11335657"/>
          <a:ext cx="5678099" cy="4933043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57</xdr:row>
      <xdr:rowOff>44939</xdr:rowOff>
    </xdr:from>
    <xdr:to>
      <xdr:col>8</xdr:col>
      <xdr:colOff>190500</xdr:colOff>
      <xdr:row>83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18EA087-9190-47D7-AA95-6D8B21EB5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450" y="11474939"/>
          <a:ext cx="5648325" cy="5060461"/>
        </a:xfrm>
        <a:prstGeom prst="rect">
          <a:avLst/>
        </a:prstGeom>
      </xdr:spPr>
    </xdr:pic>
    <xdr:clientData/>
  </xdr:twoCellAnchor>
  <xdr:twoCellAnchor editAs="oneCell">
    <xdr:from>
      <xdr:col>20</xdr:col>
      <xdr:colOff>438150</xdr:colOff>
      <xdr:row>31</xdr:row>
      <xdr:rowOff>56882</xdr:rowOff>
    </xdr:from>
    <xdr:to>
      <xdr:col>33</xdr:col>
      <xdr:colOff>209550</xdr:colOff>
      <xdr:row>54</xdr:row>
      <xdr:rowOff>152400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8B9EA83-63A7-4876-A32A-B1013E13D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915775" y="6533882"/>
          <a:ext cx="7696200" cy="4477018"/>
        </a:xfrm>
        <a:prstGeom prst="rect">
          <a:avLst/>
        </a:prstGeom>
      </xdr:spPr>
    </xdr:pic>
    <xdr:clientData/>
  </xdr:twoCellAnchor>
  <xdr:twoCellAnchor editAs="oneCell">
    <xdr:from>
      <xdr:col>20</xdr:col>
      <xdr:colOff>533401</xdr:colOff>
      <xdr:row>0</xdr:row>
      <xdr:rowOff>316502</xdr:rowOff>
    </xdr:from>
    <xdr:to>
      <xdr:col>32</xdr:col>
      <xdr:colOff>523875</xdr:colOff>
      <xdr:row>32</xdr:row>
      <xdr:rowOff>9525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1147863-BB2E-41AC-8DC0-AE57D2C36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011026" y="316502"/>
          <a:ext cx="7305674" cy="5912848"/>
        </a:xfrm>
        <a:prstGeom prst="rect">
          <a:avLst/>
        </a:prstGeom>
      </xdr:spPr>
    </xdr:pic>
    <xdr:clientData/>
  </xdr:twoCellAnchor>
  <xdr:twoCellAnchor editAs="oneCell">
    <xdr:from>
      <xdr:col>20</xdr:col>
      <xdr:colOff>148869</xdr:colOff>
      <xdr:row>55</xdr:row>
      <xdr:rowOff>66675</xdr:rowOff>
    </xdr:from>
    <xdr:to>
      <xdr:col>29</xdr:col>
      <xdr:colOff>344092</xdr:colOff>
      <xdr:row>82</xdr:row>
      <xdr:rowOff>142875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A08E89B-477D-4612-AE39-3632BD7EC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626494" y="11115675"/>
          <a:ext cx="5681623" cy="5219700"/>
        </a:xfrm>
        <a:prstGeom prst="rect">
          <a:avLst/>
        </a:prstGeom>
      </xdr:spPr>
    </xdr:pic>
    <xdr:clientData/>
  </xdr:twoCellAnchor>
  <xdr:twoCellAnchor editAs="oneCell">
    <xdr:from>
      <xdr:col>4</xdr:col>
      <xdr:colOff>561975</xdr:colOff>
      <xdr:row>84</xdr:row>
      <xdr:rowOff>0</xdr:rowOff>
    </xdr:from>
    <xdr:to>
      <xdr:col>17</xdr:col>
      <xdr:colOff>38959</xdr:colOff>
      <xdr:row>124</xdr:row>
      <xdr:rowOff>58222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F85DD56-5CEB-4360-A63D-AA3E341BD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267075" y="16573500"/>
          <a:ext cx="6154009" cy="7678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X75"/>
  <sheetViews>
    <sheetView topLeftCell="A16" zoomScaleNormal="100" workbookViewId="0">
      <selection activeCell="I29" sqref="I2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3" customWidth="1"/>
    <col min="5" max="5" width="15.42578125" bestFit="1" customWidth="1"/>
    <col min="6" max="6" width="6.42578125" bestFit="1" customWidth="1"/>
    <col min="7" max="7" width="9.5703125" customWidth="1"/>
    <col min="8" max="8" width="11.85546875" customWidth="1"/>
    <col min="9" max="9" width="12.42578125" customWidth="1"/>
    <col min="10" max="10" width="15.28515625" customWidth="1"/>
    <col min="11" max="13" width="6.42578125" customWidth="1"/>
    <col min="14" max="14" width="8.28515625" style="20" customWidth="1"/>
    <col min="15" max="15" width="13.7109375" style="18" bestFit="1" customWidth="1"/>
    <col min="16" max="16" width="12.5703125" style="15" bestFit="1" customWidth="1"/>
    <col min="17" max="17" width="12.28515625" bestFit="1" customWidth="1"/>
    <col min="18" max="18" width="12.5703125" bestFit="1" customWidth="1"/>
    <col min="19" max="19" width="12" bestFit="1" customWidth="1"/>
    <col min="21" max="21" width="13.140625" customWidth="1"/>
    <col min="22" max="22" width="11.85546875" customWidth="1"/>
    <col min="23" max="23" width="13.28515625" customWidth="1"/>
    <col min="24" max="24" width="16.28515625" customWidth="1"/>
  </cols>
  <sheetData>
    <row r="1" spans="2:24" ht="15.75" thickBot="1" x14ac:dyDescent="0.3">
      <c r="O1" s="28"/>
    </row>
    <row r="2" spans="2:24" ht="15.75" thickBot="1" x14ac:dyDescent="0.3">
      <c r="N2" s="52" t="s">
        <v>27</v>
      </c>
      <c r="O2" s="53"/>
    </row>
    <row r="3" spans="2:24" ht="27" thickBot="1" x14ac:dyDescent="0.3">
      <c r="B3" s="4" t="s">
        <v>29</v>
      </c>
      <c r="C3" s="5">
        <v>218570</v>
      </c>
      <c r="D3" s="4"/>
      <c r="E3" s="4"/>
      <c r="F3" s="4"/>
      <c r="G3" s="15"/>
      <c r="H3" s="15"/>
      <c r="I3" s="15"/>
      <c r="J3" s="15"/>
      <c r="K3" s="15"/>
      <c r="L3" s="15"/>
      <c r="M3" s="15"/>
      <c r="N3" s="24" t="s">
        <v>17</v>
      </c>
      <c r="O3" s="29" t="s">
        <v>18</v>
      </c>
      <c r="P3" s="31"/>
      <c r="R3" s="41" t="s">
        <v>19</v>
      </c>
      <c r="S3" s="35"/>
      <c r="U3" s="25" t="s">
        <v>26</v>
      </c>
      <c r="V3" s="26"/>
      <c r="W3" s="26"/>
      <c r="X3" s="27"/>
    </row>
    <row r="4" spans="2:24" ht="27" thickBot="1" x14ac:dyDescent="0.3">
      <c r="B4" s="4" t="s">
        <v>3</v>
      </c>
      <c r="C4" s="5">
        <v>0</v>
      </c>
      <c r="D4" s="4"/>
      <c r="E4" s="4"/>
      <c r="F4" s="4"/>
      <c r="G4" s="15"/>
      <c r="H4" s="15"/>
      <c r="I4" s="15"/>
      <c r="J4" s="15"/>
      <c r="K4" s="15"/>
      <c r="L4" s="15"/>
      <c r="M4" s="15"/>
      <c r="N4" s="21">
        <v>1</v>
      </c>
      <c r="O4" s="30">
        <v>0</v>
      </c>
      <c r="P4" s="32">
        <v>100</v>
      </c>
      <c r="R4" s="42" t="s">
        <v>1</v>
      </c>
      <c r="S4" s="36" t="s">
        <v>2</v>
      </c>
      <c r="U4" s="24" t="s">
        <v>17</v>
      </c>
      <c r="V4" s="47" t="s">
        <v>18</v>
      </c>
      <c r="W4" s="49"/>
    </row>
    <row r="5" spans="2:24" ht="15.75" thickBot="1" x14ac:dyDescent="0.3">
      <c r="B5" s="4" t="s">
        <v>20</v>
      </c>
      <c r="C5" s="7">
        <f>C3+C4</f>
        <v>218570</v>
      </c>
      <c r="D5" s="8" t="s">
        <v>5</v>
      </c>
      <c r="E5" s="9">
        <f>ROUND(C5/10.764,0)</f>
        <v>20306</v>
      </c>
      <c r="F5" s="8" t="s">
        <v>6</v>
      </c>
      <c r="G5" s="54"/>
      <c r="H5" s="54"/>
      <c r="I5" s="54"/>
      <c r="J5" s="54"/>
      <c r="K5" s="54"/>
      <c r="L5" s="54"/>
      <c r="M5" s="54"/>
      <c r="N5" s="21">
        <v>2</v>
      </c>
      <c r="O5" s="30">
        <v>0</v>
      </c>
      <c r="P5" s="32">
        <v>100</v>
      </c>
      <c r="R5" s="32">
        <v>30250</v>
      </c>
      <c r="S5" s="37">
        <v>26620</v>
      </c>
      <c r="U5" s="21">
        <v>1</v>
      </c>
      <c r="V5" s="48">
        <v>0</v>
      </c>
      <c r="W5" s="32">
        <v>100</v>
      </c>
    </row>
    <row r="6" spans="2:24" ht="15.75" thickBot="1" x14ac:dyDescent="0.3">
      <c r="B6" s="4" t="s">
        <v>21</v>
      </c>
      <c r="C6" s="5">
        <v>87050</v>
      </c>
      <c r="D6" s="4"/>
      <c r="E6" s="4"/>
      <c r="F6" s="4"/>
      <c r="G6" s="15"/>
      <c r="H6" s="15"/>
      <c r="I6" s="15"/>
      <c r="J6" s="15"/>
      <c r="K6" s="15"/>
      <c r="L6" s="15"/>
      <c r="M6" s="15"/>
      <c r="N6" s="21">
        <v>3</v>
      </c>
      <c r="O6" s="30">
        <v>5</v>
      </c>
      <c r="P6" s="32">
        <v>95</v>
      </c>
      <c r="R6" s="43" t="s">
        <v>28</v>
      </c>
      <c r="S6" s="38" t="s">
        <v>4</v>
      </c>
      <c r="U6" s="21">
        <v>2</v>
      </c>
      <c r="V6" s="48">
        <v>0</v>
      </c>
      <c r="W6" s="32">
        <v>100</v>
      </c>
    </row>
    <row r="7" spans="2:24" ht="15.75" thickBot="1" x14ac:dyDescent="0.3">
      <c r="B7" s="4" t="s">
        <v>22</v>
      </c>
      <c r="C7" s="5">
        <f>C5-C6</f>
        <v>131520</v>
      </c>
      <c r="D7" s="4"/>
      <c r="E7" s="4"/>
      <c r="F7" s="4"/>
      <c r="G7" s="15"/>
      <c r="H7" s="15"/>
      <c r="I7" s="15"/>
      <c r="J7" s="15"/>
      <c r="K7" s="15"/>
      <c r="L7" s="15"/>
      <c r="M7" s="15"/>
      <c r="N7" s="21">
        <v>4</v>
      </c>
      <c r="O7" s="30">
        <v>5</v>
      </c>
      <c r="P7" s="33">
        <v>95</v>
      </c>
      <c r="R7" s="32" t="s">
        <v>8</v>
      </c>
      <c r="S7" s="37" t="s">
        <v>9</v>
      </c>
      <c r="U7" s="21">
        <v>3</v>
      </c>
      <c r="V7" s="48">
        <v>5</v>
      </c>
      <c r="W7" s="32">
        <v>95</v>
      </c>
    </row>
    <row r="8" spans="2:24" ht="15.75" thickBot="1" x14ac:dyDescent="0.3">
      <c r="B8" s="4" t="s">
        <v>23</v>
      </c>
      <c r="C8" s="17">
        <v>0.62</v>
      </c>
      <c r="D8" s="6">
        <f>1-C8</f>
        <v>0.38</v>
      </c>
      <c r="E8" s="4"/>
      <c r="F8" s="4"/>
      <c r="G8" s="15"/>
      <c r="H8" s="15"/>
      <c r="I8" s="15"/>
      <c r="J8" s="15"/>
      <c r="K8" s="15"/>
      <c r="L8" s="15"/>
      <c r="M8" s="15"/>
      <c r="N8" s="21">
        <v>5</v>
      </c>
      <c r="O8" s="30">
        <v>5</v>
      </c>
      <c r="P8" s="33">
        <v>95</v>
      </c>
      <c r="R8" s="32"/>
      <c r="S8" s="37"/>
      <c r="U8" s="21">
        <v>4</v>
      </c>
      <c r="V8" s="48">
        <v>5</v>
      </c>
      <c r="W8" s="32">
        <v>95</v>
      </c>
    </row>
    <row r="9" spans="2:24" ht="15.75" thickBot="1" x14ac:dyDescent="0.3">
      <c r="B9" s="10" t="s">
        <v>24</v>
      </c>
      <c r="D9" s="5">
        <f>ROUND(C7*D8,0)</f>
        <v>49978</v>
      </c>
      <c r="E9" s="4"/>
      <c r="F9" s="4"/>
      <c r="G9" s="15"/>
      <c r="H9" s="15"/>
      <c r="I9" s="15"/>
      <c r="J9" s="15"/>
      <c r="K9" s="15"/>
      <c r="L9" s="15"/>
      <c r="M9" s="15"/>
      <c r="N9" s="21">
        <v>6</v>
      </c>
      <c r="O9" s="30">
        <v>6</v>
      </c>
      <c r="P9" s="33">
        <v>94</v>
      </c>
      <c r="R9" s="44" t="s">
        <v>7</v>
      </c>
      <c r="S9" s="39">
        <v>0.05</v>
      </c>
      <c r="U9" s="21">
        <v>5</v>
      </c>
      <c r="V9" s="48">
        <v>5</v>
      </c>
      <c r="W9" s="32">
        <v>95</v>
      </c>
    </row>
    <row r="10" spans="2:24" ht="15.75" thickBot="1" x14ac:dyDescent="0.3">
      <c r="B10" s="4" t="s">
        <v>25</v>
      </c>
      <c r="C10" s="7">
        <f>C6+D9</f>
        <v>137028</v>
      </c>
      <c r="D10" s="8" t="s">
        <v>5</v>
      </c>
      <c r="E10" s="9">
        <f>ROUND(C10/10.764,0)</f>
        <v>12730</v>
      </c>
      <c r="F10" s="8" t="s">
        <v>6</v>
      </c>
      <c r="G10" s="54"/>
      <c r="H10" s="54"/>
      <c r="I10" s="54"/>
      <c r="J10" s="54"/>
      <c r="K10" s="54"/>
      <c r="L10" s="54"/>
      <c r="M10" s="54"/>
      <c r="N10" s="21">
        <v>7</v>
      </c>
      <c r="O10" s="30">
        <v>7</v>
      </c>
      <c r="P10" s="33">
        <v>93</v>
      </c>
      <c r="R10" s="45" t="s">
        <v>10</v>
      </c>
      <c r="S10" s="39">
        <v>0.1</v>
      </c>
      <c r="U10" s="21">
        <v>6</v>
      </c>
      <c r="V10" s="48">
        <v>6.5</v>
      </c>
      <c r="W10" s="32">
        <f t="shared" ref="W10:W15" si="0">W9-1.5</f>
        <v>93.5</v>
      </c>
    </row>
    <row r="11" spans="2:24" ht="15.75" thickBot="1" x14ac:dyDescent="0.3">
      <c r="C11" s="11"/>
      <c r="N11" s="21">
        <v>8</v>
      </c>
      <c r="O11" s="30">
        <v>8</v>
      </c>
      <c r="P11" s="33">
        <v>92</v>
      </c>
      <c r="R11" s="32" t="s">
        <v>11</v>
      </c>
      <c r="S11" s="39">
        <v>0.15</v>
      </c>
      <c r="U11" s="21">
        <v>7</v>
      </c>
      <c r="V11" s="48">
        <v>8</v>
      </c>
      <c r="W11" s="32">
        <f t="shared" si="0"/>
        <v>92</v>
      </c>
    </row>
    <row r="12" spans="2:24" ht="15.75" thickBot="1" x14ac:dyDescent="0.3">
      <c r="B12" s="12" t="s">
        <v>13</v>
      </c>
      <c r="C12" s="13">
        <v>2024</v>
      </c>
      <c r="E12" s="3"/>
      <c r="N12" s="21">
        <v>9</v>
      </c>
      <c r="O12" s="30">
        <v>9</v>
      </c>
      <c r="P12" s="33">
        <v>91</v>
      </c>
      <c r="R12" s="46" t="s">
        <v>12</v>
      </c>
      <c r="S12" s="40">
        <v>0.2</v>
      </c>
      <c r="U12" s="21">
        <v>8</v>
      </c>
      <c r="V12" s="48">
        <v>9.5</v>
      </c>
      <c r="W12" s="32">
        <f t="shared" si="0"/>
        <v>90.5</v>
      </c>
    </row>
    <row r="13" spans="2:24" ht="15.75" thickBot="1" x14ac:dyDescent="0.3">
      <c r="B13" s="12" t="s">
        <v>14</v>
      </c>
      <c r="C13" s="13">
        <v>1962</v>
      </c>
      <c r="D13" s="3"/>
      <c r="N13" s="21">
        <v>10</v>
      </c>
      <c r="O13" s="30">
        <v>10</v>
      </c>
      <c r="P13" s="33">
        <v>90</v>
      </c>
      <c r="R13" s="50"/>
      <c r="S13" s="23"/>
      <c r="U13" s="21">
        <v>9</v>
      </c>
      <c r="V13" s="48">
        <v>11</v>
      </c>
      <c r="W13" s="32">
        <f t="shared" si="0"/>
        <v>89</v>
      </c>
    </row>
    <row r="14" spans="2:24" ht="15.75" thickBot="1" x14ac:dyDescent="0.3">
      <c r="B14" s="12" t="s">
        <v>15</v>
      </c>
      <c r="C14" s="13">
        <f>C12-C13</f>
        <v>62</v>
      </c>
      <c r="N14" s="21">
        <v>11</v>
      </c>
      <c r="O14" s="30">
        <v>11</v>
      </c>
      <c r="P14" s="33">
        <v>89</v>
      </c>
      <c r="R14" s="22"/>
      <c r="S14" s="51"/>
      <c r="U14" s="21">
        <v>10</v>
      </c>
      <c r="V14" s="48">
        <v>12.5</v>
      </c>
      <c r="W14" s="32">
        <f t="shared" si="0"/>
        <v>87.5</v>
      </c>
    </row>
    <row r="15" spans="2:24" ht="17.25" thickBot="1" x14ac:dyDescent="0.35">
      <c r="B15" s="14" t="s">
        <v>16</v>
      </c>
      <c r="C15" s="12">
        <f>70-C14</f>
        <v>8</v>
      </c>
      <c r="N15" s="21">
        <v>12</v>
      </c>
      <c r="O15" s="30">
        <v>12</v>
      </c>
      <c r="P15" s="33">
        <v>88</v>
      </c>
      <c r="U15" s="21">
        <v>11</v>
      </c>
      <c r="V15" s="48">
        <v>14</v>
      </c>
      <c r="W15" s="32">
        <f t="shared" si="0"/>
        <v>86</v>
      </c>
    </row>
    <row r="16" spans="2:24" ht="15.75" thickBot="1" x14ac:dyDescent="0.3">
      <c r="E16" s="3"/>
      <c r="N16" s="21">
        <v>13</v>
      </c>
      <c r="O16" s="30">
        <v>13</v>
      </c>
      <c r="P16" s="33">
        <v>87</v>
      </c>
      <c r="Q16" s="3"/>
      <c r="U16" s="21">
        <v>12</v>
      </c>
      <c r="V16" s="48">
        <v>15.5</v>
      </c>
      <c r="W16" s="32">
        <f t="shared" ref="W16:W63" si="1">W15-1.5</f>
        <v>84.5</v>
      </c>
    </row>
    <row r="17" spans="2:23" ht="15.75" thickBot="1" x14ac:dyDescent="0.3">
      <c r="B17" s="4" t="s">
        <v>30</v>
      </c>
      <c r="C17" s="5">
        <v>398310</v>
      </c>
      <c r="D17" s="4"/>
      <c r="E17" s="4"/>
      <c r="F17" s="4"/>
      <c r="G17" s="15"/>
      <c r="H17" s="15"/>
      <c r="I17" s="15"/>
      <c r="J17" s="15"/>
      <c r="K17" s="15"/>
      <c r="L17" s="15"/>
      <c r="M17" s="15"/>
      <c r="N17" s="21">
        <v>14</v>
      </c>
      <c r="O17" s="30">
        <v>14</v>
      </c>
      <c r="P17" s="33">
        <v>86</v>
      </c>
      <c r="R17" s="3"/>
      <c r="S17" s="3"/>
      <c r="U17" s="21">
        <v>13</v>
      </c>
      <c r="V17" s="48">
        <v>17</v>
      </c>
      <c r="W17" s="32">
        <f t="shared" si="1"/>
        <v>83</v>
      </c>
    </row>
    <row r="18" spans="2:23" ht="15.75" thickBot="1" x14ac:dyDescent="0.3">
      <c r="B18" s="4" t="s">
        <v>3</v>
      </c>
      <c r="C18" s="5">
        <v>0</v>
      </c>
      <c r="D18" s="4"/>
      <c r="E18" s="4"/>
      <c r="F18" s="4"/>
      <c r="G18" s="15"/>
      <c r="H18" s="15"/>
      <c r="I18" s="15"/>
      <c r="J18" s="15"/>
      <c r="K18" s="15"/>
      <c r="L18" s="15"/>
      <c r="M18" s="15"/>
      <c r="N18" s="21">
        <v>15</v>
      </c>
      <c r="O18" s="30">
        <v>15</v>
      </c>
      <c r="P18" s="33">
        <v>85</v>
      </c>
      <c r="Q18" s="3"/>
      <c r="S18" s="3"/>
      <c r="U18" s="21">
        <v>14</v>
      </c>
      <c r="V18" s="48">
        <v>18.5</v>
      </c>
      <c r="W18" s="32">
        <f t="shared" si="1"/>
        <v>81.5</v>
      </c>
    </row>
    <row r="19" spans="2:23" ht="15.75" thickBot="1" x14ac:dyDescent="0.3">
      <c r="B19" s="4" t="s">
        <v>20</v>
      </c>
      <c r="C19" s="7">
        <f>C17+C18</f>
        <v>398310</v>
      </c>
      <c r="D19" s="8" t="s">
        <v>5</v>
      </c>
      <c r="E19" s="9">
        <f>ROUND(C19/10.764,0)</f>
        <v>37004</v>
      </c>
      <c r="F19" s="8" t="s">
        <v>6</v>
      </c>
      <c r="G19" s="54"/>
      <c r="H19" s="54"/>
      <c r="I19" s="54"/>
      <c r="J19" s="54"/>
      <c r="K19" s="54"/>
      <c r="L19" s="54"/>
      <c r="M19" s="54"/>
      <c r="N19" s="21">
        <v>16</v>
      </c>
      <c r="O19" s="30">
        <v>16</v>
      </c>
      <c r="P19" s="33">
        <v>84</v>
      </c>
      <c r="U19" s="21">
        <v>15</v>
      </c>
      <c r="V19" s="48">
        <v>20</v>
      </c>
      <c r="W19" s="32">
        <f t="shared" si="1"/>
        <v>80</v>
      </c>
    </row>
    <row r="20" spans="2:23" ht="15.75" thickBot="1" x14ac:dyDescent="0.3">
      <c r="B20" s="4" t="s">
        <v>21</v>
      </c>
      <c r="C20" s="5">
        <v>87050</v>
      </c>
      <c r="D20" s="4"/>
      <c r="E20" s="4"/>
      <c r="F20" s="4"/>
      <c r="G20" s="15"/>
      <c r="H20" s="15"/>
      <c r="I20" s="15"/>
      <c r="J20" s="15"/>
      <c r="K20" s="15"/>
      <c r="L20" s="15"/>
      <c r="M20" s="15"/>
      <c r="N20" s="21">
        <v>17</v>
      </c>
      <c r="O20" s="30">
        <v>17</v>
      </c>
      <c r="P20" s="33">
        <v>83</v>
      </c>
      <c r="U20" s="21">
        <v>16</v>
      </c>
      <c r="V20" s="48">
        <v>21.5</v>
      </c>
      <c r="W20" s="32">
        <f t="shared" si="1"/>
        <v>78.5</v>
      </c>
    </row>
    <row r="21" spans="2:23" ht="15.75" thickBot="1" x14ac:dyDescent="0.3">
      <c r="B21" s="4" t="s">
        <v>22</v>
      </c>
      <c r="C21" s="5">
        <f>C19-C20</f>
        <v>311260</v>
      </c>
      <c r="D21" s="4"/>
      <c r="E21" s="4"/>
      <c r="F21" s="4"/>
      <c r="G21" s="15"/>
      <c r="H21" s="15"/>
      <c r="I21" s="15"/>
      <c r="J21" s="15"/>
      <c r="K21" s="15"/>
      <c r="L21" s="15"/>
      <c r="M21" s="15"/>
      <c r="N21" s="21">
        <v>18</v>
      </c>
      <c r="O21" s="30">
        <v>18</v>
      </c>
      <c r="P21" s="33">
        <v>82</v>
      </c>
      <c r="U21" s="21">
        <v>17</v>
      </c>
      <c r="V21" s="48">
        <v>23</v>
      </c>
      <c r="W21" s="32">
        <f t="shared" si="1"/>
        <v>77</v>
      </c>
    </row>
    <row r="22" spans="2:23" ht="15.75" thickBot="1" x14ac:dyDescent="0.3">
      <c r="B22" s="4" t="s">
        <v>23</v>
      </c>
      <c r="C22" s="17">
        <v>0.62</v>
      </c>
      <c r="D22" s="6">
        <f>1-C22</f>
        <v>0.38</v>
      </c>
      <c r="E22" s="4"/>
      <c r="F22" s="4"/>
      <c r="G22" s="15"/>
      <c r="H22" s="15"/>
      <c r="I22" s="15"/>
      <c r="J22" s="15"/>
      <c r="K22" s="15"/>
      <c r="L22" s="15"/>
      <c r="M22" s="15"/>
      <c r="N22" s="21">
        <v>19</v>
      </c>
      <c r="O22" s="30">
        <v>19</v>
      </c>
      <c r="P22" s="33">
        <v>81</v>
      </c>
      <c r="U22" s="21">
        <v>18</v>
      </c>
      <c r="V22" s="48">
        <v>24.5</v>
      </c>
      <c r="W22" s="32">
        <f t="shared" si="1"/>
        <v>75.5</v>
      </c>
    </row>
    <row r="23" spans="2:23" ht="15.75" thickBot="1" x14ac:dyDescent="0.3">
      <c r="B23" s="10" t="s">
        <v>24</v>
      </c>
      <c r="D23" s="5">
        <f>ROUND(C21*D22,0)</f>
        <v>118279</v>
      </c>
      <c r="E23" s="4"/>
      <c r="F23" s="4"/>
      <c r="G23" s="15"/>
      <c r="H23" s="15"/>
      <c r="I23" s="15"/>
      <c r="J23" s="15"/>
      <c r="K23" s="15"/>
      <c r="L23" s="15"/>
      <c r="M23" s="15"/>
      <c r="N23" s="21">
        <v>20</v>
      </c>
      <c r="O23" s="30">
        <v>20</v>
      </c>
      <c r="P23" s="33">
        <v>80</v>
      </c>
      <c r="U23" s="21">
        <v>19</v>
      </c>
      <c r="V23" s="48">
        <v>26</v>
      </c>
      <c r="W23" s="32">
        <f t="shared" si="1"/>
        <v>74</v>
      </c>
    </row>
    <row r="24" spans="2:23" ht="15.75" thickBot="1" x14ac:dyDescent="0.3">
      <c r="B24" s="4" t="s">
        <v>25</v>
      </c>
      <c r="C24" s="7">
        <f>C20+D23</f>
        <v>205329</v>
      </c>
      <c r="D24" s="8" t="s">
        <v>5</v>
      </c>
      <c r="E24" s="9">
        <f>ROUND(C24/10.764,0)</f>
        <v>19076</v>
      </c>
      <c r="F24" s="8" t="s">
        <v>6</v>
      </c>
      <c r="G24" s="54"/>
      <c r="H24" s="54"/>
      <c r="I24" s="54"/>
      <c r="J24" s="54"/>
      <c r="K24" s="54"/>
      <c r="L24" s="54"/>
      <c r="M24" s="54"/>
      <c r="N24" s="21">
        <v>21</v>
      </c>
      <c r="O24" s="30">
        <v>21</v>
      </c>
      <c r="P24" s="33">
        <v>79</v>
      </c>
      <c r="U24" s="21">
        <v>20</v>
      </c>
      <c r="V24" s="48">
        <v>27.5</v>
      </c>
      <c r="W24" s="32">
        <f t="shared" si="1"/>
        <v>72.5</v>
      </c>
    </row>
    <row r="25" spans="2:23" ht="15.75" thickBot="1" x14ac:dyDescent="0.3">
      <c r="C25" s="11"/>
      <c r="N25" s="21">
        <v>22</v>
      </c>
      <c r="O25" s="30">
        <v>22</v>
      </c>
      <c r="P25" s="33">
        <v>78</v>
      </c>
      <c r="U25" s="21">
        <v>21</v>
      </c>
      <c r="V25" s="48">
        <v>29</v>
      </c>
      <c r="W25" s="32">
        <f t="shared" si="1"/>
        <v>71</v>
      </c>
    </row>
    <row r="26" spans="2:23" ht="15.75" thickBot="1" x14ac:dyDescent="0.3">
      <c r="B26" s="12" t="s">
        <v>13</v>
      </c>
      <c r="C26" s="13">
        <v>2024</v>
      </c>
      <c r="E26" s="3"/>
      <c r="N26" s="21">
        <v>23</v>
      </c>
      <c r="O26" s="30">
        <v>23</v>
      </c>
      <c r="P26" s="33">
        <v>77</v>
      </c>
      <c r="U26" s="21">
        <v>22</v>
      </c>
      <c r="V26" s="48">
        <v>30.5</v>
      </c>
      <c r="W26" s="32">
        <f t="shared" si="1"/>
        <v>69.5</v>
      </c>
    </row>
    <row r="27" spans="2:23" ht="15.75" thickBot="1" x14ac:dyDescent="0.3">
      <c r="B27" s="12" t="s">
        <v>14</v>
      </c>
      <c r="C27" s="13">
        <v>1962</v>
      </c>
      <c r="D27" s="3"/>
      <c r="G27" s="2" t="s">
        <v>40</v>
      </c>
      <c r="H27" s="2"/>
      <c r="I27" s="2"/>
      <c r="N27" s="21">
        <v>24</v>
      </c>
      <c r="O27" s="30">
        <v>24</v>
      </c>
      <c r="P27" s="33">
        <v>76</v>
      </c>
      <c r="U27" s="21">
        <v>23</v>
      </c>
      <c r="V27" s="48">
        <v>32</v>
      </c>
      <c r="W27" s="32">
        <f t="shared" si="1"/>
        <v>68</v>
      </c>
    </row>
    <row r="28" spans="2:23" ht="15.75" thickBot="1" x14ac:dyDescent="0.3">
      <c r="B28" s="12" t="s">
        <v>15</v>
      </c>
      <c r="C28" s="13">
        <f>C26-C27</f>
        <v>62</v>
      </c>
      <c r="G28" s="56" t="s">
        <v>28</v>
      </c>
      <c r="H28" s="56" t="s">
        <v>31</v>
      </c>
      <c r="I28" s="56" t="s">
        <v>44</v>
      </c>
      <c r="J28" s="56" t="s">
        <v>0</v>
      </c>
      <c r="N28" s="21">
        <v>25</v>
      </c>
      <c r="O28" s="30">
        <v>25</v>
      </c>
      <c r="P28" s="33">
        <v>75</v>
      </c>
      <c r="U28" s="21">
        <v>24</v>
      </c>
      <c r="V28" s="48">
        <v>33.5</v>
      </c>
      <c r="W28" s="32">
        <f t="shared" si="1"/>
        <v>66.5</v>
      </c>
    </row>
    <row r="29" spans="2:23" ht="17.25" thickBot="1" x14ac:dyDescent="0.35">
      <c r="B29" s="14" t="s">
        <v>16</v>
      </c>
      <c r="C29" s="12">
        <f>70-C28</f>
        <v>8</v>
      </c>
      <c r="G29" t="s">
        <v>32</v>
      </c>
      <c r="H29" s="1">
        <v>1140</v>
      </c>
      <c r="I29" s="1">
        <f>ROUND(I30*70%,0)</f>
        <v>13353</v>
      </c>
      <c r="J29" s="1">
        <f>I29*H29</f>
        <v>15222420</v>
      </c>
      <c r="N29" s="21">
        <v>26</v>
      </c>
      <c r="O29" s="30">
        <v>26</v>
      </c>
      <c r="P29" s="33">
        <v>74</v>
      </c>
      <c r="U29" s="21">
        <v>25</v>
      </c>
      <c r="V29" s="48">
        <v>35</v>
      </c>
      <c r="W29" s="32">
        <f t="shared" si="1"/>
        <v>65</v>
      </c>
    </row>
    <row r="30" spans="2:23" ht="15.75" thickBot="1" x14ac:dyDescent="0.3">
      <c r="G30" t="s">
        <v>33</v>
      </c>
      <c r="H30" s="1">
        <v>1400</v>
      </c>
      <c r="I30" s="1">
        <v>19076</v>
      </c>
      <c r="J30" s="1">
        <f t="shared" ref="J30:J36" si="2">I30*H30</f>
        <v>26706400</v>
      </c>
      <c r="N30" s="21">
        <v>27</v>
      </c>
      <c r="O30" s="30">
        <v>27</v>
      </c>
      <c r="P30" s="33">
        <v>73</v>
      </c>
      <c r="U30" s="21">
        <v>26</v>
      </c>
      <c r="V30" s="48">
        <v>36.5</v>
      </c>
      <c r="W30" s="32">
        <f t="shared" si="1"/>
        <v>63.5</v>
      </c>
    </row>
    <row r="31" spans="2:23" ht="15.75" thickBot="1" x14ac:dyDescent="0.3">
      <c r="G31" t="s">
        <v>34</v>
      </c>
      <c r="H31" s="1">
        <v>1475</v>
      </c>
      <c r="I31" s="1">
        <v>12730</v>
      </c>
      <c r="J31" s="1">
        <f t="shared" si="2"/>
        <v>18776750</v>
      </c>
      <c r="N31" s="21">
        <v>28</v>
      </c>
      <c r="O31" s="30">
        <v>28</v>
      </c>
      <c r="P31" s="33">
        <v>72</v>
      </c>
      <c r="U31" s="21">
        <v>27</v>
      </c>
      <c r="V31" s="48">
        <v>38</v>
      </c>
      <c r="W31" s="32">
        <f t="shared" si="1"/>
        <v>62</v>
      </c>
    </row>
    <row r="32" spans="2:23" ht="15.75" thickBot="1" x14ac:dyDescent="0.3">
      <c r="G32" s="55" t="s">
        <v>35</v>
      </c>
      <c r="H32" s="1">
        <v>1210</v>
      </c>
      <c r="I32" s="1">
        <v>12730</v>
      </c>
      <c r="J32" s="1">
        <f t="shared" si="2"/>
        <v>15403300</v>
      </c>
      <c r="N32" s="21">
        <v>29</v>
      </c>
      <c r="O32" s="30">
        <v>29</v>
      </c>
      <c r="P32" s="33">
        <v>71</v>
      </c>
      <c r="U32" s="21">
        <v>28</v>
      </c>
      <c r="V32" s="48">
        <v>39.5</v>
      </c>
      <c r="W32" s="32">
        <f t="shared" si="1"/>
        <v>60.5</v>
      </c>
    </row>
    <row r="33" spans="7:23" ht="15.75" thickBot="1" x14ac:dyDescent="0.3">
      <c r="G33" t="s">
        <v>36</v>
      </c>
      <c r="H33" s="1">
        <v>1210</v>
      </c>
      <c r="I33" s="1">
        <v>12730</v>
      </c>
      <c r="J33" s="1">
        <f t="shared" si="2"/>
        <v>15403300</v>
      </c>
      <c r="N33" s="21">
        <v>30</v>
      </c>
      <c r="O33" s="30">
        <v>30</v>
      </c>
      <c r="P33" s="33">
        <v>70</v>
      </c>
      <c r="U33" s="21">
        <v>29</v>
      </c>
      <c r="V33" s="48">
        <v>41</v>
      </c>
      <c r="W33" s="32">
        <f t="shared" si="1"/>
        <v>59</v>
      </c>
    </row>
    <row r="34" spans="7:23" ht="15.75" thickBot="1" x14ac:dyDescent="0.3">
      <c r="G34" t="s">
        <v>37</v>
      </c>
      <c r="H34" s="1">
        <v>1210</v>
      </c>
      <c r="I34" s="1">
        <v>12730</v>
      </c>
      <c r="J34" s="1">
        <f t="shared" si="2"/>
        <v>15403300</v>
      </c>
      <c r="N34" s="21">
        <v>31</v>
      </c>
      <c r="O34" s="30">
        <v>31</v>
      </c>
      <c r="P34" s="33">
        <v>69</v>
      </c>
      <c r="U34" s="21">
        <v>30</v>
      </c>
      <c r="V34" s="48">
        <v>42.5</v>
      </c>
      <c r="W34" s="32">
        <f t="shared" si="1"/>
        <v>57.5</v>
      </c>
    </row>
    <row r="35" spans="7:23" ht="15.75" thickBot="1" x14ac:dyDescent="0.3">
      <c r="G35" t="s">
        <v>38</v>
      </c>
      <c r="H35" s="1">
        <v>725</v>
      </c>
      <c r="I35" s="1">
        <v>12730</v>
      </c>
      <c r="J35" s="1">
        <f t="shared" si="2"/>
        <v>9229250</v>
      </c>
      <c r="N35" s="21">
        <v>32</v>
      </c>
      <c r="O35" s="30">
        <v>32</v>
      </c>
      <c r="P35" s="33">
        <v>68</v>
      </c>
      <c r="U35" s="21">
        <v>31</v>
      </c>
      <c r="V35" s="48">
        <v>44</v>
      </c>
      <c r="W35" s="32">
        <f t="shared" si="1"/>
        <v>56</v>
      </c>
    </row>
    <row r="36" spans="7:23" ht="15.75" thickBot="1" x14ac:dyDescent="0.3">
      <c r="G36" t="s">
        <v>39</v>
      </c>
      <c r="H36" s="1">
        <v>110</v>
      </c>
      <c r="I36" s="1">
        <v>12730</v>
      </c>
      <c r="J36" s="1">
        <f t="shared" si="2"/>
        <v>1400300</v>
      </c>
      <c r="N36" s="21">
        <v>33</v>
      </c>
      <c r="O36" s="30">
        <v>33</v>
      </c>
      <c r="P36" s="33">
        <v>67</v>
      </c>
      <c r="U36" s="21">
        <v>32</v>
      </c>
      <c r="V36" s="48">
        <v>45.5</v>
      </c>
      <c r="W36" s="32">
        <f t="shared" si="1"/>
        <v>54.5</v>
      </c>
    </row>
    <row r="37" spans="7:23" ht="15.75" thickBot="1" x14ac:dyDescent="0.3">
      <c r="H37" s="1"/>
      <c r="I37" s="57" t="s">
        <v>41</v>
      </c>
      <c r="J37" s="57">
        <f>SUM(J29:J36)</f>
        <v>117545020</v>
      </c>
      <c r="N37" s="21">
        <v>34</v>
      </c>
      <c r="O37" s="30">
        <v>34</v>
      </c>
      <c r="P37" s="33">
        <v>66</v>
      </c>
      <c r="U37" s="21">
        <v>33</v>
      </c>
      <c r="V37" s="48">
        <v>47</v>
      </c>
      <c r="W37" s="32">
        <f t="shared" si="1"/>
        <v>53</v>
      </c>
    </row>
    <row r="38" spans="7:23" ht="15.75" thickBot="1" x14ac:dyDescent="0.3">
      <c r="H38" s="1"/>
      <c r="I38" s="57" t="s">
        <v>42</v>
      </c>
      <c r="J38" s="57">
        <f>J37*85%</f>
        <v>99913267</v>
      </c>
      <c r="N38" s="21">
        <v>35</v>
      </c>
      <c r="O38" s="30">
        <v>35</v>
      </c>
      <c r="P38" s="33">
        <v>65</v>
      </c>
      <c r="U38" s="21">
        <v>34</v>
      </c>
      <c r="V38" s="48">
        <v>48.5</v>
      </c>
      <c r="W38" s="32">
        <f t="shared" si="1"/>
        <v>51.5</v>
      </c>
    </row>
    <row r="39" spans="7:23" ht="15.75" thickBot="1" x14ac:dyDescent="0.3">
      <c r="H39" s="1"/>
      <c r="I39" s="57" t="s">
        <v>43</v>
      </c>
      <c r="J39" s="57">
        <f>J37*70%</f>
        <v>82281514</v>
      </c>
      <c r="N39" s="21">
        <v>36</v>
      </c>
      <c r="O39" s="30">
        <v>36</v>
      </c>
      <c r="P39" s="33">
        <v>64</v>
      </c>
      <c r="U39" s="21">
        <v>35</v>
      </c>
      <c r="V39" s="48">
        <v>50</v>
      </c>
      <c r="W39" s="32">
        <f t="shared" si="1"/>
        <v>50</v>
      </c>
    </row>
    <row r="40" spans="7:23" ht="15.75" thickBot="1" x14ac:dyDescent="0.3">
      <c r="N40" s="21">
        <v>37</v>
      </c>
      <c r="O40" s="30">
        <v>37</v>
      </c>
      <c r="P40" s="33">
        <v>63</v>
      </c>
      <c r="U40" s="21">
        <v>36</v>
      </c>
      <c r="V40" s="48">
        <v>51.5</v>
      </c>
      <c r="W40" s="32">
        <f t="shared" si="1"/>
        <v>48.5</v>
      </c>
    </row>
    <row r="41" spans="7:23" ht="15.75" thickBot="1" x14ac:dyDescent="0.3">
      <c r="N41" s="21">
        <v>38</v>
      </c>
      <c r="O41" s="30">
        <v>38</v>
      </c>
      <c r="P41" s="33">
        <v>62</v>
      </c>
      <c r="U41" s="21">
        <v>37</v>
      </c>
      <c r="V41" s="48">
        <v>53</v>
      </c>
      <c r="W41" s="32">
        <f t="shared" si="1"/>
        <v>47</v>
      </c>
    </row>
    <row r="42" spans="7:23" ht="15.75" thickBot="1" x14ac:dyDescent="0.3">
      <c r="N42" s="21">
        <v>39</v>
      </c>
      <c r="O42" s="30">
        <v>39</v>
      </c>
      <c r="P42" s="33">
        <v>61</v>
      </c>
      <c r="U42" s="21">
        <v>38</v>
      </c>
      <c r="V42" s="48">
        <v>54.5</v>
      </c>
      <c r="W42" s="32">
        <f t="shared" si="1"/>
        <v>45.5</v>
      </c>
    </row>
    <row r="43" spans="7:23" ht="15.75" thickBot="1" x14ac:dyDescent="0.3">
      <c r="N43" s="21">
        <v>40</v>
      </c>
      <c r="O43" s="30">
        <v>40</v>
      </c>
      <c r="P43" s="33">
        <v>60</v>
      </c>
      <c r="U43" s="21">
        <v>39</v>
      </c>
      <c r="V43" s="48">
        <v>56</v>
      </c>
      <c r="W43" s="32">
        <f t="shared" si="1"/>
        <v>44</v>
      </c>
    </row>
    <row r="44" spans="7:23" ht="15.75" thickBot="1" x14ac:dyDescent="0.3">
      <c r="N44" s="21">
        <v>41</v>
      </c>
      <c r="O44" s="30">
        <v>41</v>
      </c>
      <c r="P44" s="33">
        <v>59</v>
      </c>
      <c r="U44" s="21">
        <v>40</v>
      </c>
      <c r="V44" s="48">
        <v>57.5</v>
      </c>
      <c r="W44" s="32">
        <f t="shared" si="1"/>
        <v>42.5</v>
      </c>
    </row>
    <row r="45" spans="7:23" ht="15.75" thickBot="1" x14ac:dyDescent="0.3">
      <c r="N45" s="21">
        <v>42</v>
      </c>
      <c r="O45" s="30">
        <v>42</v>
      </c>
      <c r="P45" s="33">
        <v>58</v>
      </c>
      <c r="U45" s="21">
        <v>41</v>
      </c>
      <c r="V45" s="48">
        <v>59</v>
      </c>
      <c r="W45" s="32">
        <f t="shared" si="1"/>
        <v>41</v>
      </c>
    </row>
    <row r="46" spans="7:23" ht="15.75" thickBot="1" x14ac:dyDescent="0.3">
      <c r="N46" s="21">
        <v>43</v>
      </c>
      <c r="O46" s="30">
        <v>43</v>
      </c>
      <c r="P46" s="33">
        <v>57</v>
      </c>
      <c r="U46" s="21">
        <v>42</v>
      </c>
      <c r="V46" s="48">
        <v>60.5</v>
      </c>
      <c r="W46" s="32">
        <f t="shared" si="1"/>
        <v>39.5</v>
      </c>
    </row>
    <row r="47" spans="7:23" ht="15.75" thickBot="1" x14ac:dyDescent="0.3">
      <c r="N47" s="21">
        <v>44</v>
      </c>
      <c r="O47" s="30">
        <v>44</v>
      </c>
      <c r="P47" s="33">
        <v>56</v>
      </c>
      <c r="U47" s="21">
        <v>43</v>
      </c>
      <c r="V47" s="48">
        <v>62</v>
      </c>
      <c r="W47" s="32">
        <f t="shared" si="1"/>
        <v>38</v>
      </c>
    </row>
    <row r="48" spans="7:23" ht="15.75" thickBot="1" x14ac:dyDescent="0.3">
      <c r="N48" s="21">
        <v>45</v>
      </c>
      <c r="O48" s="30">
        <v>45</v>
      </c>
      <c r="P48" s="33">
        <v>55</v>
      </c>
      <c r="U48" s="21">
        <v>44</v>
      </c>
      <c r="V48" s="48">
        <v>63.5</v>
      </c>
      <c r="W48" s="32">
        <f t="shared" si="1"/>
        <v>36.5</v>
      </c>
    </row>
    <row r="49" spans="14:23" ht="15.75" thickBot="1" x14ac:dyDescent="0.3">
      <c r="N49" s="21">
        <v>46</v>
      </c>
      <c r="O49" s="30">
        <v>46</v>
      </c>
      <c r="P49" s="33">
        <v>54</v>
      </c>
      <c r="U49" s="21">
        <v>45</v>
      </c>
      <c r="V49" s="48">
        <v>65</v>
      </c>
      <c r="W49" s="32">
        <f t="shared" si="1"/>
        <v>35</v>
      </c>
    </row>
    <row r="50" spans="14:23" ht="15.75" thickBot="1" x14ac:dyDescent="0.3">
      <c r="N50" s="21">
        <v>47</v>
      </c>
      <c r="O50" s="30">
        <v>47</v>
      </c>
      <c r="P50" s="33">
        <v>53</v>
      </c>
      <c r="U50" s="21">
        <v>46</v>
      </c>
      <c r="V50" s="48">
        <v>66.5</v>
      </c>
      <c r="W50" s="32">
        <f t="shared" si="1"/>
        <v>33.5</v>
      </c>
    </row>
    <row r="51" spans="14:23" ht="15.75" thickBot="1" x14ac:dyDescent="0.3">
      <c r="N51" s="21">
        <v>48</v>
      </c>
      <c r="O51" s="30">
        <v>48</v>
      </c>
      <c r="P51" s="33">
        <v>52</v>
      </c>
      <c r="U51" s="21">
        <v>47</v>
      </c>
      <c r="V51" s="48">
        <v>68</v>
      </c>
      <c r="W51" s="32">
        <f t="shared" si="1"/>
        <v>32</v>
      </c>
    </row>
    <row r="52" spans="14:23" ht="15.75" thickBot="1" x14ac:dyDescent="0.3">
      <c r="N52" s="21">
        <v>49</v>
      </c>
      <c r="O52" s="30">
        <v>49</v>
      </c>
      <c r="P52" s="33">
        <v>51</v>
      </c>
      <c r="U52" s="21">
        <v>48</v>
      </c>
      <c r="V52" s="48">
        <v>69.5</v>
      </c>
      <c r="W52" s="32">
        <f t="shared" si="1"/>
        <v>30.5</v>
      </c>
    </row>
    <row r="53" spans="14:23" ht="15.75" thickBot="1" x14ac:dyDescent="0.3">
      <c r="N53" s="21">
        <v>50</v>
      </c>
      <c r="O53" s="30">
        <v>50</v>
      </c>
      <c r="P53" s="33">
        <v>50</v>
      </c>
      <c r="U53" s="21">
        <v>49</v>
      </c>
      <c r="V53" s="48">
        <v>71</v>
      </c>
      <c r="W53" s="32">
        <f t="shared" si="1"/>
        <v>29</v>
      </c>
    </row>
    <row r="54" spans="14:23" ht="15.75" thickBot="1" x14ac:dyDescent="0.3">
      <c r="N54" s="21">
        <v>51</v>
      </c>
      <c r="O54" s="30">
        <v>51</v>
      </c>
      <c r="P54" s="33">
        <v>49</v>
      </c>
      <c r="U54" s="21">
        <v>50</v>
      </c>
      <c r="V54" s="48">
        <v>72.5</v>
      </c>
      <c r="W54" s="32">
        <f t="shared" si="1"/>
        <v>27.5</v>
      </c>
    </row>
    <row r="55" spans="14:23" ht="15.75" thickBot="1" x14ac:dyDescent="0.3">
      <c r="N55" s="21">
        <v>52</v>
      </c>
      <c r="O55" s="30">
        <v>52</v>
      </c>
      <c r="P55" s="33">
        <v>48</v>
      </c>
      <c r="U55" s="21">
        <v>51</v>
      </c>
      <c r="V55" s="48">
        <v>74</v>
      </c>
      <c r="W55" s="32">
        <f t="shared" si="1"/>
        <v>26</v>
      </c>
    </row>
    <row r="56" spans="14:23" ht="15.75" thickBot="1" x14ac:dyDescent="0.3">
      <c r="N56" s="21">
        <v>53</v>
      </c>
      <c r="O56" s="30">
        <v>53</v>
      </c>
      <c r="P56" s="33">
        <v>47</v>
      </c>
      <c r="U56" s="21">
        <v>52</v>
      </c>
      <c r="V56" s="48">
        <v>75.5</v>
      </c>
      <c r="W56" s="32">
        <f t="shared" si="1"/>
        <v>24.5</v>
      </c>
    </row>
    <row r="57" spans="14:23" ht="15.75" thickBot="1" x14ac:dyDescent="0.3">
      <c r="N57" s="21">
        <v>54</v>
      </c>
      <c r="O57" s="30">
        <v>54</v>
      </c>
      <c r="P57" s="33">
        <v>46</v>
      </c>
      <c r="U57" s="21">
        <v>53</v>
      </c>
      <c r="V57" s="48">
        <v>77</v>
      </c>
      <c r="W57" s="32">
        <f t="shared" si="1"/>
        <v>23</v>
      </c>
    </row>
    <row r="58" spans="14:23" ht="15.75" thickBot="1" x14ac:dyDescent="0.3">
      <c r="N58" s="21">
        <v>55</v>
      </c>
      <c r="O58" s="30">
        <v>55</v>
      </c>
      <c r="P58" s="33">
        <v>45</v>
      </c>
      <c r="U58" s="21">
        <v>54</v>
      </c>
      <c r="V58" s="48">
        <v>78.5</v>
      </c>
      <c r="W58" s="32">
        <f t="shared" si="1"/>
        <v>21.5</v>
      </c>
    </row>
    <row r="59" spans="14:23" ht="15.75" thickBot="1" x14ac:dyDescent="0.3">
      <c r="N59" s="21">
        <v>56</v>
      </c>
      <c r="O59" s="30">
        <v>56</v>
      </c>
      <c r="P59" s="33">
        <v>44</v>
      </c>
      <c r="U59" s="21">
        <v>55</v>
      </c>
      <c r="V59" s="48">
        <v>80</v>
      </c>
      <c r="W59" s="32">
        <f t="shared" si="1"/>
        <v>20</v>
      </c>
    </row>
    <row r="60" spans="14:23" ht="15.75" thickBot="1" x14ac:dyDescent="0.3">
      <c r="N60" s="21">
        <v>57</v>
      </c>
      <c r="O60" s="30">
        <v>57</v>
      </c>
      <c r="P60" s="33">
        <v>43</v>
      </c>
      <c r="U60" s="21">
        <v>56</v>
      </c>
      <c r="V60" s="48">
        <v>81.5</v>
      </c>
      <c r="W60" s="32">
        <f t="shared" si="1"/>
        <v>18.5</v>
      </c>
    </row>
    <row r="61" spans="14:23" ht="15.75" thickBot="1" x14ac:dyDescent="0.3">
      <c r="N61" s="21">
        <v>58</v>
      </c>
      <c r="O61" s="30">
        <v>58</v>
      </c>
      <c r="P61" s="33">
        <v>42</v>
      </c>
      <c r="U61" s="21">
        <v>57</v>
      </c>
      <c r="V61" s="48">
        <v>83</v>
      </c>
      <c r="W61" s="32">
        <f t="shared" si="1"/>
        <v>17</v>
      </c>
    </row>
    <row r="62" spans="14:23" ht="15.75" thickBot="1" x14ac:dyDescent="0.3">
      <c r="N62" s="21">
        <v>59</v>
      </c>
      <c r="O62" s="30">
        <v>59</v>
      </c>
      <c r="P62" s="33">
        <v>41</v>
      </c>
      <c r="U62" s="21">
        <v>58</v>
      </c>
      <c r="V62" s="48">
        <v>84.5</v>
      </c>
      <c r="W62" s="32">
        <f t="shared" si="1"/>
        <v>15.5</v>
      </c>
    </row>
    <row r="63" spans="14:23" ht="15.75" thickBot="1" x14ac:dyDescent="0.3">
      <c r="N63" s="21">
        <v>60</v>
      </c>
      <c r="O63" s="30">
        <v>60</v>
      </c>
      <c r="P63" s="33">
        <v>40</v>
      </c>
      <c r="U63" s="21">
        <v>59</v>
      </c>
      <c r="V63" s="48">
        <v>85</v>
      </c>
      <c r="W63" s="46">
        <f t="shared" si="1"/>
        <v>14</v>
      </c>
    </row>
    <row r="64" spans="14:23" ht="15.75" thickBot="1" x14ac:dyDescent="0.3">
      <c r="N64" s="21">
        <v>61</v>
      </c>
      <c r="O64" s="30">
        <v>61</v>
      </c>
      <c r="P64" s="33">
        <v>39</v>
      </c>
      <c r="U64" s="21">
        <v>60</v>
      </c>
    </row>
    <row r="65" spans="14:22" ht="15.75" thickBot="1" x14ac:dyDescent="0.3">
      <c r="N65" s="21">
        <v>62</v>
      </c>
      <c r="O65" s="30">
        <v>62</v>
      </c>
      <c r="P65" s="33">
        <v>38</v>
      </c>
      <c r="U65" s="21">
        <v>61</v>
      </c>
      <c r="V65" s="19"/>
    </row>
    <row r="66" spans="14:22" ht="15.75" thickBot="1" x14ac:dyDescent="0.3">
      <c r="N66" s="21">
        <v>63</v>
      </c>
      <c r="O66" s="30">
        <v>63</v>
      </c>
      <c r="P66" s="33">
        <v>37</v>
      </c>
      <c r="U66" s="21">
        <v>62</v>
      </c>
      <c r="V66" s="19"/>
    </row>
    <row r="67" spans="14:22" ht="15.75" thickBot="1" x14ac:dyDescent="0.3">
      <c r="N67" s="21">
        <v>64</v>
      </c>
      <c r="O67" s="30">
        <v>64</v>
      </c>
      <c r="P67" s="33">
        <v>36</v>
      </c>
      <c r="U67" s="21">
        <v>63</v>
      </c>
      <c r="V67" s="19"/>
    </row>
    <row r="68" spans="14:22" ht="15.75" thickBot="1" x14ac:dyDescent="0.3">
      <c r="N68" s="21">
        <v>65</v>
      </c>
      <c r="O68" s="30">
        <v>65</v>
      </c>
      <c r="P68" s="33">
        <v>35</v>
      </c>
      <c r="U68" s="21">
        <v>64</v>
      </c>
      <c r="V68" s="19"/>
    </row>
    <row r="69" spans="14:22" ht="15.75" thickBot="1" x14ac:dyDescent="0.3">
      <c r="N69" s="21">
        <v>66</v>
      </c>
      <c r="O69" s="30">
        <v>66</v>
      </c>
      <c r="P69" s="33">
        <v>34</v>
      </c>
      <c r="U69" s="21">
        <v>65</v>
      </c>
      <c r="V69" s="19"/>
    </row>
    <row r="70" spans="14:22" ht="15.75" thickBot="1" x14ac:dyDescent="0.3">
      <c r="N70" s="21">
        <v>67</v>
      </c>
      <c r="O70" s="30">
        <v>67</v>
      </c>
      <c r="P70" s="33">
        <v>33</v>
      </c>
      <c r="U70" s="21">
        <v>66</v>
      </c>
      <c r="V70" s="19"/>
    </row>
    <row r="71" spans="14:22" ht="15.75" thickBot="1" x14ac:dyDescent="0.3">
      <c r="N71" s="21">
        <v>68</v>
      </c>
      <c r="O71" s="30">
        <v>68</v>
      </c>
      <c r="P71" s="33">
        <v>32</v>
      </c>
      <c r="U71" s="21">
        <v>67</v>
      </c>
      <c r="V71" s="19"/>
    </row>
    <row r="72" spans="14:22" ht="15.75" thickBot="1" x14ac:dyDescent="0.3">
      <c r="N72" s="21">
        <v>69</v>
      </c>
      <c r="O72" s="30">
        <v>69</v>
      </c>
      <c r="P72" s="33">
        <v>31</v>
      </c>
      <c r="U72" s="21">
        <v>68</v>
      </c>
      <c r="V72" s="19"/>
    </row>
    <row r="73" spans="14:22" ht="15.75" thickBot="1" x14ac:dyDescent="0.3">
      <c r="N73" s="21">
        <v>70</v>
      </c>
      <c r="O73" s="30">
        <v>70</v>
      </c>
      <c r="P73" s="34">
        <v>30</v>
      </c>
      <c r="U73" s="21">
        <v>69</v>
      </c>
      <c r="V73" s="19"/>
    </row>
    <row r="74" spans="14:22" ht="15.75" thickBot="1" x14ac:dyDescent="0.3">
      <c r="P74" s="16"/>
      <c r="U74" s="21">
        <v>70</v>
      </c>
      <c r="V74" s="19"/>
    </row>
    <row r="75" spans="14:22" ht="15.75" thickBot="1" x14ac:dyDescent="0.3">
      <c r="U75" s="21"/>
      <c r="V75" s="19"/>
    </row>
  </sheetData>
  <mergeCells count="1">
    <mergeCell ref="N2:O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4AB98-0789-4230-B5B4-FE86CF4B9884}">
  <dimension ref="A1:X79"/>
  <sheetViews>
    <sheetView tabSelected="1" workbookViewId="0">
      <selection activeCell="J30" sqref="J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9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60" customFormat="1" ht="60" x14ac:dyDescent="0.25">
      <c r="A1" s="58" t="s">
        <v>45</v>
      </c>
      <c r="B1" s="58" t="s">
        <v>46</v>
      </c>
      <c r="C1" s="58" t="s">
        <v>47</v>
      </c>
      <c r="D1" s="58" t="s">
        <v>48</v>
      </c>
      <c r="E1" s="58" t="s">
        <v>0</v>
      </c>
      <c r="F1" s="59" t="s">
        <v>49</v>
      </c>
      <c r="G1" s="59" t="s">
        <v>50</v>
      </c>
      <c r="H1" s="59" t="s">
        <v>51</v>
      </c>
      <c r="I1" s="58" t="s">
        <v>28</v>
      </c>
      <c r="J1" s="58" t="s">
        <v>52</v>
      </c>
      <c r="N1" s="60" t="s">
        <v>53</v>
      </c>
      <c r="O1" s="60" t="s">
        <v>54</v>
      </c>
      <c r="P1" s="60" t="s">
        <v>55</v>
      </c>
      <c r="Q1" s="60" t="s">
        <v>46</v>
      </c>
      <c r="R1" s="60" t="s">
        <v>0</v>
      </c>
      <c r="S1" s="60" t="s">
        <v>52</v>
      </c>
    </row>
    <row r="2" spans="1:20" x14ac:dyDescent="0.25">
      <c r="A2" s="61">
        <f t="shared" ref="A2:A26" si="0">N2</f>
        <v>0</v>
      </c>
      <c r="B2" s="61">
        <f t="shared" ref="B2:B26" si="1">Q2</f>
        <v>220.83333333333334</v>
      </c>
      <c r="C2" s="61">
        <f>B2*1.2</f>
        <v>265</v>
      </c>
      <c r="D2" s="61">
        <f t="shared" ref="D2:D26" si="2">C2*1.2</f>
        <v>318</v>
      </c>
      <c r="E2" s="62">
        <f t="shared" ref="E2:E26" si="3">R2</f>
        <v>4500000</v>
      </c>
      <c r="F2" s="63">
        <f t="shared" ref="F2:F26" si="4">ROUND((E2/B2),0)</f>
        <v>20377</v>
      </c>
      <c r="G2" s="63">
        <f t="shared" ref="G2:G26" si="5">ROUND((E2/C2),0)</f>
        <v>16981</v>
      </c>
      <c r="H2" s="63">
        <f t="shared" ref="H2:H26" si="6">ROUND((E2/D2),0)</f>
        <v>14151</v>
      </c>
      <c r="I2" s="61" t="e">
        <f>#REF!</f>
        <v>#REF!</v>
      </c>
      <c r="J2" s="61">
        <f t="shared" ref="J2:J26" si="7">S2</f>
        <v>0</v>
      </c>
      <c r="O2">
        <v>0</v>
      </c>
      <c r="P2">
        <v>265</v>
      </c>
      <c r="Q2">
        <f t="shared" ref="Q2:Q26" si="8">P2/1.2</f>
        <v>220.83333333333334</v>
      </c>
      <c r="R2" s="64">
        <v>4500000</v>
      </c>
      <c r="S2" s="65"/>
      <c r="T2" s="65"/>
    </row>
    <row r="3" spans="1:20" x14ac:dyDescent="0.25">
      <c r="A3" s="61">
        <f t="shared" si="0"/>
        <v>0</v>
      </c>
      <c r="B3" s="61">
        <f t="shared" si="1"/>
        <v>416.66666666666669</v>
      </c>
      <c r="C3" s="61">
        <f t="shared" ref="C3:C26" si="9">B3*1.2</f>
        <v>500</v>
      </c>
      <c r="D3" s="61">
        <f t="shared" si="2"/>
        <v>600</v>
      </c>
      <c r="E3" s="66">
        <f t="shared" si="3"/>
        <v>6000000</v>
      </c>
      <c r="F3" s="63">
        <f t="shared" si="4"/>
        <v>14400</v>
      </c>
      <c r="G3" s="63">
        <f t="shared" si="5"/>
        <v>12000</v>
      </c>
      <c r="H3" s="63">
        <f t="shared" si="6"/>
        <v>10000</v>
      </c>
      <c r="I3" s="63" t="e">
        <f>#REF!</f>
        <v>#REF!</v>
      </c>
      <c r="J3" s="61">
        <f t="shared" si="7"/>
        <v>0</v>
      </c>
      <c r="O3">
        <v>0</v>
      </c>
      <c r="P3">
        <v>500</v>
      </c>
      <c r="Q3">
        <f t="shared" si="8"/>
        <v>416.66666666666669</v>
      </c>
      <c r="R3" s="64">
        <v>6000000</v>
      </c>
      <c r="S3" s="65"/>
      <c r="T3" s="65"/>
    </row>
    <row r="4" spans="1:20" x14ac:dyDescent="0.25">
      <c r="A4" s="61">
        <f t="shared" si="0"/>
        <v>0</v>
      </c>
      <c r="B4" s="61">
        <f t="shared" si="1"/>
        <v>416.66666666666669</v>
      </c>
      <c r="C4" s="61">
        <f t="shared" si="9"/>
        <v>500</v>
      </c>
      <c r="D4" s="61">
        <f t="shared" si="2"/>
        <v>600</v>
      </c>
      <c r="E4" s="66">
        <f t="shared" si="3"/>
        <v>6500000</v>
      </c>
      <c r="F4" s="63">
        <f t="shared" si="4"/>
        <v>15600</v>
      </c>
      <c r="G4" s="63">
        <f t="shared" si="5"/>
        <v>13000</v>
      </c>
      <c r="H4" s="63">
        <f t="shared" si="6"/>
        <v>10833</v>
      </c>
      <c r="I4" s="63" t="e">
        <f>#REF!</f>
        <v>#REF!</v>
      </c>
      <c r="J4" s="61">
        <f t="shared" si="7"/>
        <v>0</v>
      </c>
      <c r="O4">
        <v>0</v>
      </c>
      <c r="P4">
        <v>500</v>
      </c>
      <c r="Q4">
        <f t="shared" si="8"/>
        <v>416.66666666666669</v>
      </c>
      <c r="R4" s="64">
        <v>6500000</v>
      </c>
      <c r="S4" s="65"/>
      <c r="T4" s="65"/>
    </row>
    <row r="5" spans="1:20" x14ac:dyDescent="0.25">
      <c r="A5" s="61">
        <f t="shared" si="0"/>
        <v>0</v>
      </c>
      <c r="B5" s="61">
        <f t="shared" si="1"/>
        <v>250.83333333333334</v>
      </c>
      <c r="C5" s="61">
        <f t="shared" si="9"/>
        <v>301</v>
      </c>
      <c r="D5" s="61">
        <f t="shared" si="2"/>
        <v>361.2</v>
      </c>
      <c r="E5" s="66">
        <f t="shared" si="3"/>
        <v>3500000</v>
      </c>
      <c r="F5" s="63">
        <f t="shared" si="4"/>
        <v>13953</v>
      </c>
      <c r="G5" s="63">
        <f t="shared" si="5"/>
        <v>11628</v>
      </c>
      <c r="H5" s="63">
        <f t="shared" si="6"/>
        <v>9690</v>
      </c>
      <c r="I5" s="63" t="e">
        <f>#REF!</f>
        <v>#REF!</v>
      </c>
      <c r="J5" s="61">
        <f t="shared" si="7"/>
        <v>0</v>
      </c>
      <c r="O5">
        <v>0</v>
      </c>
      <c r="P5">
        <v>301</v>
      </c>
      <c r="Q5">
        <f t="shared" si="8"/>
        <v>250.83333333333334</v>
      </c>
      <c r="R5" s="64">
        <v>3500000</v>
      </c>
      <c r="S5" s="65"/>
      <c r="T5" s="65"/>
    </row>
    <row r="6" spans="1:20" x14ac:dyDescent="0.25">
      <c r="A6" s="61">
        <f t="shared" si="0"/>
        <v>0</v>
      </c>
      <c r="B6" s="61">
        <f t="shared" si="1"/>
        <v>300</v>
      </c>
      <c r="C6" s="61">
        <f t="shared" si="9"/>
        <v>360</v>
      </c>
      <c r="D6" s="61">
        <f t="shared" si="2"/>
        <v>432</v>
      </c>
      <c r="E6" s="66">
        <f t="shared" si="3"/>
        <v>5200000</v>
      </c>
      <c r="F6" s="63">
        <f t="shared" si="4"/>
        <v>17333</v>
      </c>
      <c r="G6" s="63">
        <f t="shared" si="5"/>
        <v>14444</v>
      </c>
      <c r="H6" s="63">
        <f t="shared" si="6"/>
        <v>12037</v>
      </c>
      <c r="I6" s="63" t="e">
        <f>#REF!</f>
        <v>#REF!</v>
      </c>
      <c r="J6" s="61">
        <f t="shared" si="7"/>
        <v>0</v>
      </c>
      <c r="O6">
        <v>0</v>
      </c>
      <c r="P6">
        <f t="shared" ref="P6:P8" si="10">O6/1.2</f>
        <v>0</v>
      </c>
      <c r="Q6">
        <v>300</v>
      </c>
      <c r="R6" s="64">
        <v>5200000</v>
      </c>
      <c r="S6" s="65"/>
      <c r="T6" s="65"/>
    </row>
    <row r="7" spans="1:20" x14ac:dyDescent="0.25">
      <c r="A7" s="61">
        <f t="shared" si="0"/>
        <v>0</v>
      </c>
      <c r="B7" s="61">
        <f t="shared" si="1"/>
        <v>102.5</v>
      </c>
      <c r="C7" s="61">
        <f t="shared" si="9"/>
        <v>123</v>
      </c>
      <c r="D7" s="61">
        <f t="shared" si="2"/>
        <v>147.6</v>
      </c>
      <c r="E7" s="66">
        <f t="shared" si="3"/>
        <v>1800000</v>
      </c>
      <c r="F7" s="63">
        <f t="shared" si="4"/>
        <v>17561</v>
      </c>
      <c r="G7" s="63">
        <f t="shared" si="5"/>
        <v>14634</v>
      </c>
      <c r="H7" s="63">
        <f t="shared" si="6"/>
        <v>12195</v>
      </c>
      <c r="I7" s="63" t="e">
        <f>#REF!</f>
        <v>#REF!</v>
      </c>
      <c r="J7" s="61">
        <f t="shared" si="7"/>
        <v>0</v>
      </c>
      <c r="O7">
        <v>0</v>
      </c>
      <c r="P7">
        <v>123</v>
      </c>
      <c r="Q7">
        <f t="shared" si="8"/>
        <v>102.5</v>
      </c>
      <c r="R7" s="64">
        <v>1800000</v>
      </c>
      <c r="S7" s="65"/>
      <c r="T7" s="65"/>
    </row>
    <row r="8" spans="1:20" x14ac:dyDescent="0.25">
      <c r="A8" s="61">
        <f t="shared" si="0"/>
        <v>0</v>
      </c>
      <c r="B8" s="61">
        <f t="shared" si="1"/>
        <v>3200</v>
      </c>
      <c r="C8" s="61">
        <f t="shared" si="9"/>
        <v>3840</v>
      </c>
      <c r="D8" s="61">
        <f t="shared" si="2"/>
        <v>4608</v>
      </c>
      <c r="E8" s="66">
        <f t="shared" si="3"/>
        <v>30000000</v>
      </c>
      <c r="F8" s="63">
        <f t="shared" si="4"/>
        <v>9375</v>
      </c>
      <c r="G8" s="63">
        <f t="shared" si="5"/>
        <v>7813</v>
      </c>
      <c r="H8" s="63">
        <f t="shared" si="6"/>
        <v>6510</v>
      </c>
      <c r="I8" s="63" t="e">
        <f>#REF!</f>
        <v>#REF!</v>
      </c>
      <c r="J8" s="61">
        <f t="shared" si="7"/>
        <v>0</v>
      </c>
      <c r="O8">
        <v>0</v>
      </c>
      <c r="P8">
        <f t="shared" si="10"/>
        <v>0</v>
      </c>
      <c r="Q8">
        <v>3200</v>
      </c>
      <c r="R8" s="64">
        <v>30000000</v>
      </c>
      <c r="S8" s="65"/>
      <c r="T8" s="65"/>
    </row>
    <row r="9" spans="1:20" x14ac:dyDescent="0.25">
      <c r="A9" s="61">
        <f t="shared" si="0"/>
        <v>0</v>
      </c>
      <c r="B9" s="61">
        <f t="shared" si="1"/>
        <v>53.333333333333336</v>
      </c>
      <c r="C9" s="61">
        <f t="shared" si="9"/>
        <v>64</v>
      </c>
      <c r="D9" s="61">
        <f t="shared" si="2"/>
        <v>76.8</v>
      </c>
      <c r="E9" s="66">
        <f t="shared" si="3"/>
        <v>1100000</v>
      </c>
      <c r="F9" s="63">
        <f t="shared" si="4"/>
        <v>20625</v>
      </c>
      <c r="G9" s="63">
        <f t="shared" si="5"/>
        <v>17188</v>
      </c>
      <c r="H9" s="63">
        <f t="shared" si="6"/>
        <v>14323</v>
      </c>
      <c r="I9" s="63" t="e">
        <f>#REF!</f>
        <v>#REF!</v>
      </c>
      <c r="J9" s="61">
        <f t="shared" si="7"/>
        <v>0</v>
      </c>
      <c r="O9">
        <v>0</v>
      </c>
      <c r="P9">
        <v>64</v>
      </c>
      <c r="Q9">
        <f t="shared" si="8"/>
        <v>53.333333333333336</v>
      </c>
      <c r="R9" s="64">
        <v>1100000</v>
      </c>
      <c r="S9" s="65"/>
      <c r="T9" s="65"/>
    </row>
    <row r="10" spans="1:20" x14ac:dyDescent="0.25">
      <c r="A10" s="61">
        <f t="shared" si="0"/>
        <v>0</v>
      </c>
      <c r="B10" s="61">
        <f t="shared" si="1"/>
        <v>608.33333333333337</v>
      </c>
      <c r="C10" s="61">
        <f t="shared" si="9"/>
        <v>730</v>
      </c>
      <c r="D10" s="61">
        <f t="shared" si="2"/>
        <v>876</v>
      </c>
      <c r="E10" s="66">
        <f t="shared" si="3"/>
        <v>6000000</v>
      </c>
      <c r="F10" s="63">
        <f t="shared" si="4"/>
        <v>9863</v>
      </c>
      <c r="G10" s="63">
        <f t="shared" si="5"/>
        <v>8219</v>
      </c>
      <c r="H10" s="63">
        <f t="shared" si="6"/>
        <v>6849</v>
      </c>
      <c r="I10" s="63" t="e">
        <f>#REF!</f>
        <v>#REF!</v>
      </c>
      <c r="J10" s="61">
        <f t="shared" si="7"/>
        <v>0</v>
      </c>
      <c r="O10">
        <v>0</v>
      </c>
      <c r="P10">
        <v>730</v>
      </c>
      <c r="Q10">
        <f t="shared" si="8"/>
        <v>608.33333333333337</v>
      </c>
      <c r="R10" s="64">
        <v>6000000</v>
      </c>
      <c r="S10" s="65"/>
      <c r="T10" s="65"/>
    </row>
    <row r="11" spans="1:20" x14ac:dyDescent="0.25">
      <c r="A11" s="61">
        <f t="shared" si="0"/>
        <v>0</v>
      </c>
      <c r="B11" s="61">
        <f t="shared" si="1"/>
        <v>101.66666666666667</v>
      </c>
      <c r="C11" s="61">
        <f t="shared" si="9"/>
        <v>122</v>
      </c>
      <c r="D11" s="61">
        <f t="shared" si="2"/>
        <v>146.4</v>
      </c>
      <c r="E11" s="66">
        <f t="shared" si="3"/>
        <v>2200000</v>
      </c>
      <c r="F11" s="63">
        <f t="shared" si="4"/>
        <v>21639</v>
      </c>
      <c r="G11" s="63">
        <f t="shared" si="5"/>
        <v>18033</v>
      </c>
      <c r="H11" s="63">
        <f t="shared" si="6"/>
        <v>15027</v>
      </c>
      <c r="I11" s="63" t="e">
        <f>#REF!</f>
        <v>#REF!</v>
      </c>
      <c r="J11" s="61" t="str">
        <f t="shared" si="7"/>
        <v xml:space="preserve">shop </v>
      </c>
      <c r="O11">
        <v>0</v>
      </c>
      <c r="P11" s="67">
        <v>122</v>
      </c>
      <c r="Q11" s="67">
        <f t="shared" si="8"/>
        <v>101.66666666666667</v>
      </c>
      <c r="R11" s="68">
        <v>2200000</v>
      </c>
      <c r="S11" s="67" t="s">
        <v>56</v>
      </c>
      <c r="T11" s="67" t="s">
        <v>57</v>
      </c>
    </row>
    <row r="12" spans="1:20" x14ac:dyDescent="0.25">
      <c r="A12" s="61">
        <f t="shared" si="0"/>
        <v>0</v>
      </c>
      <c r="B12" s="61">
        <f t="shared" si="1"/>
        <v>40</v>
      </c>
      <c r="C12" s="61">
        <f t="shared" si="9"/>
        <v>48</v>
      </c>
      <c r="D12" s="61">
        <f t="shared" si="2"/>
        <v>57.599999999999994</v>
      </c>
      <c r="E12" s="66">
        <f t="shared" si="3"/>
        <v>1453000</v>
      </c>
      <c r="F12" s="63">
        <f t="shared" si="4"/>
        <v>36325</v>
      </c>
      <c r="G12" s="63">
        <f t="shared" si="5"/>
        <v>30271</v>
      </c>
      <c r="H12" s="63">
        <f t="shared" si="6"/>
        <v>25226</v>
      </c>
      <c r="I12" s="63" t="e">
        <f>#REF!</f>
        <v>#REF!</v>
      </c>
      <c r="J12" s="61" t="str">
        <f t="shared" si="7"/>
        <v xml:space="preserve">shop </v>
      </c>
      <c r="O12">
        <v>0</v>
      </c>
      <c r="P12" s="67">
        <v>48</v>
      </c>
      <c r="Q12" s="67">
        <f t="shared" si="8"/>
        <v>40</v>
      </c>
      <c r="R12" s="68">
        <v>1453000</v>
      </c>
      <c r="S12" s="67" t="s">
        <v>56</v>
      </c>
      <c r="T12" s="67" t="s">
        <v>58</v>
      </c>
    </row>
    <row r="13" spans="1:20" x14ac:dyDescent="0.25">
      <c r="A13" s="61">
        <f t="shared" si="0"/>
        <v>0</v>
      </c>
      <c r="B13" s="61">
        <f t="shared" si="1"/>
        <v>111.80555555555557</v>
      </c>
      <c r="C13" s="61">
        <f t="shared" si="9"/>
        <v>134.16666666666669</v>
      </c>
      <c r="D13" s="61">
        <f t="shared" si="2"/>
        <v>161.00000000000003</v>
      </c>
      <c r="E13" s="66">
        <f t="shared" si="3"/>
        <v>2500000</v>
      </c>
      <c r="F13" s="63">
        <f t="shared" si="4"/>
        <v>22360</v>
      </c>
      <c r="G13" s="63">
        <f t="shared" si="5"/>
        <v>18634</v>
      </c>
      <c r="H13" s="63">
        <f t="shared" si="6"/>
        <v>15528</v>
      </c>
      <c r="I13" s="63" t="e">
        <f>#REF!</f>
        <v>#REF!</v>
      </c>
      <c r="J13" s="61" t="str">
        <f t="shared" si="7"/>
        <v>office</v>
      </c>
      <c r="O13">
        <v>161</v>
      </c>
      <c r="P13" s="67">
        <f t="shared" ref="P13" si="11">O13/1.2</f>
        <v>134.16666666666669</v>
      </c>
      <c r="Q13" s="67">
        <f t="shared" si="8"/>
        <v>111.80555555555557</v>
      </c>
      <c r="R13" s="68">
        <v>2500000</v>
      </c>
      <c r="S13" s="67" t="s">
        <v>29</v>
      </c>
      <c r="T13" s="67" t="s">
        <v>59</v>
      </c>
    </row>
    <row r="14" spans="1:20" x14ac:dyDescent="0.25">
      <c r="A14" s="61">
        <f t="shared" si="0"/>
        <v>0</v>
      </c>
      <c r="B14" s="61">
        <f t="shared" si="1"/>
        <v>140.83333333333334</v>
      </c>
      <c r="C14" s="61">
        <f t="shared" si="9"/>
        <v>169</v>
      </c>
      <c r="D14" s="61">
        <f t="shared" si="2"/>
        <v>202.79999999999998</v>
      </c>
      <c r="E14" s="66">
        <f t="shared" si="3"/>
        <v>2050000</v>
      </c>
      <c r="F14" s="63">
        <f t="shared" si="4"/>
        <v>14556</v>
      </c>
      <c r="G14" s="63">
        <f t="shared" si="5"/>
        <v>12130</v>
      </c>
      <c r="H14" s="63">
        <f t="shared" si="6"/>
        <v>10108</v>
      </c>
      <c r="I14" s="63" t="e">
        <f>#REF!</f>
        <v>#REF!</v>
      </c>
      <c r="J14" s="61" t="str">
        <f t="shared" si="7"/>
        <v>office</v>
      </c>
      <c r="O14">
        <v>0</v>
      </c>
      <c r="P14" s="67">
        <v>169</v>
      </c>
      <c r="Q14" s="67">
        <f t="shared" si="8"/>
        <v>140.83333333333334</v>
      </c>
      <c r="R14" s="68">
        <v>2050000</v>
      </c>
      <c r="S14" s="67" t="s">
        <v>29</v>
      </c>
      <c r="T14" s="67" t="s">
        <v>60</v>
      </c>
    </row>
    <row r="15" spans="1:20" x14ac:dyDescent="0.25">
      <c r="A15" s="61">
        <f t="shared" si="0"/>
        <v>0</v>
      </c>
      <c r="B15" s="61">
        <f t="shared" si="1"/>
        <v>345.07589999999999</v>
      </c>
      <c r="C15" s="61">
        <f t="shared" si="9"/>
        <v>414.09107999999998</v>
      </c>
      <c r="D15" s="61">
        <f t="shared" si="2"/>
        <v>496.90929599999993</v>
      </c>
      <c r="E15" s="66">
        <f t="shared" si="3"/>
        <v>6000000</v>
      </c>
      <c r="F15" s="63">
        <f t="shared" si="4"/>
        <v>17387</v>
      </c>
      <c r="G15" s="63">
        <f t="shared" si="5"/>
        <v>14490</v>
      </c>
      <c r="H15" s="63">
        <f t="shared" si="6"/>
        <v>12075</v>
      </c>
      <c r="I15" s="63" t="e">
        <f>#REF!</f>
        <v>#REF!</v>
      </c>
      <c r="J15" s="61" t="str">
        <f t="shared" si="7"/>
        <v>office</v>
      </c>
      <c r="O15">
        <v>0</v>
      </c>
      <c r="P15" s="67">
        <f>38.47*10.764</f>
        <v>414.09107999999998</v>
      </c>
      <c r="Q15" s="67">
        <f t="shared" si="8"/>
        <v>345.07589999999999</v>
      </c>
      <c r="R15" s="68">
        <v>6000000</v>
      </c>
      <c r="S15" s="67" t="s">
        <v>29</v>
      </c>
      <c r="T15" s="67" t="s">
        <v>61</v>
      </c>
    </row>
    <row r="16" spans="1:20" x14ac:dyDescent="0.25">
      <c r="A16" s="61">
        <f t="shared" si="0"/>
        <v>0</v>
      </c>
      <c r="B16" s="61">
        <f t="shared" si="1"/>
        <v>0</v>
      </c>
      <c r="C16" s="61">
        <f t="shared" si="9"/>
        <v>0</v>
      </c>
      <c r="D16" s="61">
        <f t="shared" si="2"/>
        <v>0</v>
      </c>
      <c r="E16" s="66">
        <f t="shared" si="3"/>
        <v>0</v>
      </c>
      <c r="F16" s="63" t="e">
        <f t="shared" si="4"/>
        <v>#DIV/0!</v>
      </c>
      <c r="G16" s="63" t="e">
        <f t="shared" si="5"/>
        <v>#DIV/0!</v>
      </c>
      <c r="H16" s="63" t="e">
        <f t="shared" si="6"/>
        <v>#DIV/0!</v>
      </c>
      <c r="I16" s="63" t="e">
        <f>#REF!</f>
        <v>#REF!</v>
      </c>
      <c r="J16" s="61">
        <f t="shared" si="7"/>
        <v>0</v>
      </c>
      <c r="O16">
        <v>0</v>
      </c>
      <c r="P16">
        <f t="shared" ref="P16:P26" si="12">O16/1.2</f>
        <v>0</v>
      </c>
      <c r="Q16">
        <f t="shared" si="8"/>
        <v>0</v>
      </c>
      <c r="R16" s="64">
        <v>0</v>
      </c>
      <c r="S16" s="65"/>
      <c r="T16" s="65"/>
    </row>
    <row r="17" spans="1:20" x14ac:dyDescent="0.25">
      <c r="A17" s="61">
        <f t="shared" si="0"/>
        <v>0</v>
      </c>
      <c r="B17" s="61">
        <f t="shared" si="1"/>
        <v>0</v>
      </c>
      <c r="C17" s="61">
        <f t="shared" si="9"/>
        <v>0</v>
      </c>
      <c r="D17" s="61">
        <f t="shared" si="2"/>
        <v>0</v>
      </c>
      <c r="E17" s="66">
        <f t="shared" si="3"/>
        <v>0</v>
      </c>
      <c r="F17" s="63" t="e">
        <f t="shared" si="4"/>
        <v>#DIV/0!</v>
      </c>
      <c r="G17" s="63" t="e">
        <f t="shared" si="5"/>
        <v>#DIV/0!</v>
      </c>
      <c r="H17" s="63" t="e">
        <f t="shared" si="6"/>
        <v>#DIV/0!</v>
      </c>
      <c r="I17" s="63" t="e">
        <f>#REF!</f>
        <v>#REF!</v>
      </c>
      <c r="J17" s="61">
        <f t="shared" si="7"/>
        <v>0</v>
      </c>
      <c r="O17">
        <v>0</v>
      </c>
      <c r="P17">
        <f t="shared" si="12"/>
        <v>0</v>
      </c>
      <c r="Q17">
        <f t="shared" si="8"/>
        <v>0</v>
      </c>
      <c r="R17" s="64">
        <v>0</v>
      </c>
      <c r="S17" s="65"/>
      <c r="T17" s="65"/>
    </row>
    <row r="18" spans="1:20" x14ac:dyDescent="0.25">
      <c r="A18" s="61">
        <f t="shared" si="0"/>
        <v>0</v>
      </c>
      <c r="B18" s="61">
        <f t="shared" si="1"/>
        <v>0</v>
      </c>
      <c r="C18" s="61">
        <f t="shared" si="9"/>
        <v>0</v>
      </c>
      <c r="D18" s="61">
        <f t="shared" si="2"/>
        <v>0</v>
      </c>
      <c r="E18" s="66">
        <f t="shared" si="3"/>
        <v>0</v>
      </c>
      <c r="F18" s="63" t="e">
        <f t="shared" si="4"/>
        <v>#DIV/0!</v>
      </c>
      <c r="G18" s="63" t="e">
        <f t="shared" si="5"/>
        <v>#DIV/0!</v>
      </c>
      <c r="H18" s="63" t="e">
        <f t="shared" si="6"/>
        <v>#DIV/0!</v>
      </c>
      <c r="I18" s="63" t="e">
        <f>#REF!</f>
        <v>#REF!</v>
      </c>
      <c r="J18" s="61">
        <f t="shared" si="7"/>
        <v>0</v>
      </c>
      <c r="O18">
        <v>0</v>
      </c>
      <c r="P18">
        <f t="shared" si="12"/>
        <v>0</v>
      </c>
      <c r="Q18">
        <f t="shared" si="8"/>
        <v>0</v>
      </c>
      <c r="R18" s="64">
        <v>0</v>
      </c>
      <c r="S18" s="65"/>
      <c r="T18" s="65"/>
    </row>
    <row r="19" spans="1:20" x14ac:dyDescent="0.25">
      <c r="A19" s="61">
        <f t="shared" si="0"/>
        <v>0</v>
      </c>
      <c r="B19" s="61">
        <f t="shared" si="1"/>
        <v>0</v>
      </c>
      <c r="C19" s="61">
        <f t="shared" si="9"/>
        <v>0</v>
      </c>
      <c r="D19" s="61">
        <f t="shared" si="2"/>
        <v>0</v>
      </c>
      <c r="E19" s="66">
        <f t="shared" si="3"/>
        <v>0</v>
      </c>
      <c r="F19" s="63" t="e">
        <f t="shared" si="4"/>
        <v>#DIV/0!</v>
      </c>
      <c r="G19" s="63" t="e">
        <f t="shared" si="5"/>
        <v>#DIV/0!</v>
      </c>
      <c r="H19" s="63" t="e">
        <f t="shared" si="6"/>
        <v>#DIV/0!</v>
      </c>
      <c r="I19" s="63" t="e">
        <f>#REF!</f>
        <v>#REF!</v>
      </c>
      <c r="J19" s="61">
        <f t="shared" si="7"/>
        <v>0</v>
      </c>
      <c r="O19">
        <v>0</v>
      </c>
      <c r="P19">
        <f t="shared" si="12"/>
        <v>0</v>
      </c>
      <c r="Q19">
        <f t="shared" si="8"/>
        <v>0</v>
      </c>
      <c r="R19" s="64">
        <v>0</v>
      </c>
      <c r="S19" s="65"/>
      <c r="T19" s="65"/>
    </row>
    <row r="20" spans="1:20" x14ac:dyDescent="0.25">
      <c r="A20" s="61">
        <f t="shared" si="0"/>
        <v>0</v>
      </c>
      <c r="B20" s="61">
        <f t="shared" si="1"/>
        <v>0</v>
      </c>
      <c r="C20" s="61">
        <f t="shared" si="9"/>
        <v>0</v>
      </c>
      <c r="D20" s="61">
        <f t="shared" si="2"/>
        <v>0</v>
      </c>
      <c r="E20" s="66">
        <f t="shared" si="3"/>
        <v>0</v>
      </c>
      <c r="F20" s="63" t="e">
        <f t="shared" si="4"/>
        <v>#DIV/0!</v>
      </c>
      <c r="G20" s="63" t="e">
        <f t="shared" si="5"/>
        <v>#DIV/0!</v>
      </c>
      <c r="H20" s="63" t="e">
        <f t="shared" si="6"/>
        <v>#DIV/0!</v>
      </c>
      <c r="I20" s="63" t="e">
        <f>#REF!</f>
        <v>#REF!</v>
      </c>
      <c r="J20" s="61">
        <f t="shared" si="7"/>
        <v>0</v>
      </c>
      <c r="O20">
        <v>0</v>
      </c>
      <c r="P20">
        <f t="shared" si="12"/>
        <v>0</v>
      </c>
      <c r="Q20">
        <f t="shared" si="8"/>
        <v>0</v>
      </c>
      <c r="R20" s="64">
        <v>0</v>
      </c>
      <c r="S20" s="65"/>
      <c r="T20" s="65"/>
    </row>
    <row r="21" spans="1:20" x14ac:dyDescent="0.25">
      <c r="A21" s="61">
        <f t="shared" si="0"/>
        <v>0</v>
      </c>
      <c r="B21" s="61">
        <f t="shared" si="1"/>
        <v>0</v>
      </c>
      <c r="C21" s="61">
        <f t="shared" si="9"/>
        <v>0</v>
      </c>
      <c r="D21" s="61">
        <f t="shared" si="2"/>
        <v>0</v>
      </c>
      <c r="E21" s="66">
        <f t="shared" si="3"/>
        <v>0</v>
      </c>
      <c r="F21" s="63" t="e">
        <f t="shared" si="4"/>
        <v>#DIV/0!</v>
      </c>
      <c r="G21" s="63" t="e">
        <f t="shared" si="5"/>
        <v>#DIV/0!</v>
      </c>
      <c r="H21" s="63" t="e">
        <f t="shared" si="6"/>
        <v>#DIV/0!</v>
      </c>
      <c r="I21" s="63" t="e">
        <f>#REF!</f>
        <v>#REF!</v>
      </c>
      <c r="J21" s="61">
        <f t="shared" si="7"/>
        <v>0</v>
      </c>
      <c r="O21">
        <v>0</v>
      </c>
      <c r="P21">
        <f t="shared" si="12"/>
        <v>0</v>
      </c>
      <c r="Q21">
        <f t="shared" si="8"/>
        <v>0</v>
      </c>
      <c r="R21" s="64">
        <v>0</v>
      </c>
      <c r="S21" s="65"/>
      <c r="T21" s="65"/>
    </row>
    <row r="22" spans="1:20" x14ac:dyDescent="0.25">
      <c r="A22" s="61">
        <f t="shared" si="0"/>
        <v>0</v>
      </c>
      <c r="B22" s="61">
        <f t="shared" si="1"/>
        <v>0</v>
      </c>
      <c r="C22" s="61">
        <f t="shared" si="9"/>
        <v>0</v>
      </c>
      <c r="D22" s="61">
        <f t="shared" si="2"/>
        <v>0</v>
      </c>
      <c r="E22" s="66">
        <f t="shared" si="3"/>
        <v>0</v>
      </c>
      <c r="F22" s="63" t="e">
        <f t="shared" si="4"/>
        <v>#DIV/0!</v>
      </c>
      <c r="G22" s="63" t="e">
        <f t="shared" si="5"/>
        <v>#DIV/0!</v>
      </c>
      <c r="H22" s="63" t="e">
        <f t="shared" si="6"/>
        <v>#DIV/0!</v>
      </c>
      <c r="I22" s="63" t="e">
        <f>#REF!</f>
        <v>#REF!</v>
      </c>
      <c r="J22" s="61">
        <f t="shared" si="7"/>
        <v>0</v>
      </c>
      <c r="O22">
        <v>0</v>
      </c>
      <c r="P22">
        <f t="shared" si="12"/>
        <v>0</v>
      </c>
      <c r="Q22">
        <f t="shared" si="8"/>
        <v>0</v>
      </c>
      <c r="R22" s="64">
        <v>0</v>
      </c>
      <c r="S22" s="65"/>
      <c r="T22" s="65"/>
    </row>
    <row r="23" spans="1:20" x14ac:dyDescent="0.25">
      <c r="A23" s="61">
        <f t="shared" si="0"/>
        <v>0</v>
      </c>
      <c r="B23" s="61">
        <f t="shared" si="1"/>
        <v>0</v>
      </c>
      <c r="C23" s="61">
        <f t="shared" si="9"/>
        <v>0</v>
      </c>
      <c r="D23" s="61">
        <f t="shared" si="2"/>
        <v>0</v>
      </c>
      <c r="E23" s="66">
        <f t="shared" si="3"/>
        <v>0</v>
      </c>
      <c r="F23" s="63" t="e">
        <f t="shared" si="4"/>
        <v>#DIV/0!</v>
      </c>
      <c r="G23" s="63" t="e">
        <f t="shared" si="5"/>
        <v>#DIV/0!</v>
      </c>
      <c r="H23" s="63" t="e">
        <f t="shared" si="6"/>
        <v>#DIV/0!</v>
      </c>
      <c r="I23" s="63" t="e">
        <f>#REF!</f>
        <v>#REF!</v>
      </c>
      <c r="J23" s="61">
        <f t="shared" si="7"/>
        <v>0</v>
      </c>
      <c r="O23">
        <v>0</v>
      </c>
      <c r="P23">
        <f t="shared" si="12"/>
        <v>0</v>
      </c>
      <c r="Q23">
        <f t="shared" si="8"/>
        <v>0</v>
      </c>
      <c r="R23" s="64">
        <v>0</v>
      </c>
      <c r="S23" s="65"/>
      <c r="T23" s="65"/>
    </row>
    <row r="24" spans="1:20" x14ac:dyDescent="0.25">
      <c r="A24" s="61">
        <f t="shared" si="0"/>
        <v>0</v>
      </c>
      <c r="B24" s="61">
        <f t="shared" si="1"/>
        <v>0</v>
      </c>
      <c r="C24" s="61">
        <f t="shared" si="9"/>
        <v>0</v>
      </c>
      <c r="D24" s="61">
        <f t="shared" si="2"/>
        <v>0</v>
      </c>
      <c r="E24" s="66">
        <f t="shared" si="3"/>
        <v>0</v>
      </c>
      <c r="F24" s="63" t="e">
        <f t="shared" si="4"/>
        <v>#DIV/0!</v>
      </c>
      <c r="G24" s="63" t="e">
        <f t="shared" si="5"/>
        <v>#DIV/0!</v>
      </c>
      <c r="H24" s="63" t="e">
        <f t="shared" si="6"/>
        <v>#DIV/0!</v>
      </c>
      <c r="I24" s="63" t="e">
        <f>#REF!</f>
        <v>#REF!</v>
      </c>
      <c r="J24" s="61">
        <f t="shared" si="7"/>
        <v>0</v>
      </c>
      <c r="O24">
        <v>0</v>
      </c>
      <c r="P24">
        <f t="shared" si="12"/>
        <v>0</v>
      </c>
      <c r="Q24">
        <f t="shared" si="8"/>
        <v>0</v>
      </c>
      <c r="R24" s="64">
        <v>0</v>
      </c>
      <c r="S24" s="65"/>
      <c r="T24" s="65"/>
    </row>
    <row r="25" spans="1:20" x14ac:dyDescent="0.25">
      <c r="A25" s="61">
        <f t="shared" si="0"/>
        <v>0</v>
      </c>
      <c r="B25" s="61">
        <f t="shared" si="1"/>
        <v>0</v>
      </c>
      <c r="C25" s="61">
        <f t="shared" si="9"/>
        <v>0</v>
      </c>
      <c r="D25" s="61">
        <f t="shared" si="2"/>
        <v>0</v>
      </c>
      <c r="E25" s="66">
        <f t="shared" si="3"/>
        <v>0</v>
      </c>
      <c r="F25" s="63" t="e">
        <f t="shared" si="4"/>
        <v>#DIV/0!</v>
      </c>
      <c r="G25" s="63" t="e">
        <f t="shared" si="5"/>
        <v>#DIV/0!</v>
      </c>
      <c r="H25" s="63" t="e">
        <f t="shared" si="6"/>
        <v>#DIV/0!</v>
      </c>
      <c r="I25" s="63" t="e">
        <f>#REF!</f>
        <v>#REF!</v>
      </c>
      <c r="J25" s="61">
        <f t="shared" si="7"/>
        <v>0</v>
      </c>
      <c r="O25">
        <v>0</v>
      </c>
      <c r="P25">
        <f t="shared" si="12"/>
        <v>0</v>
      </c>
      <c r="Q25">
        <f t="shared" si="8"/>
        <v>0</v>
      </c>
      <c r="R25" s="64">
        <v>0</v>
      </c>
      <c r="S25" s="65"/>
      <c r="T25" s="65"/>
    </row>
    <row r="26" spans="1:20" x14ac:dyDescent="0.25">
      <c r="A26" s="61">
        <f t="shared" si="0"/>
        <v>0</v>
      </c>
      <c r="B26" s="61">
        <f t="shared" si="1"/>
        <v>0</v>
      </c>
      <c r="C26" s="61">
        <f t="shared" si="9"/>
        <v>0</v>
      </c>
      <c r="D26" s="61">
        <f t="shared" si="2"/>
        <v>0</v>
      </c>
      <c r="E26" s="66">
        <f t="shared" si="3"/>
        <v>0</v>
      </c>
      <c r="F26" s="63" t="e">
        <f t="shared" si="4"/>
        <v>#DIV/0!</v>
      </c>
      <c r="G26" s="63" t="e">
        <f t="shared" si="5"/>
        <v>#DIV/0!</v>
      </c>
      <c r="H26" s="63" t="e">
        <f t="shared" si="6"/>
        <v>#DIV/0!</v>
      </c>
      <c r="I26" s="63" t="e">
        <f>#REF!</f>
        <v>#REF!</v>
      </c>
      <c r="J26" s="61">
        <f t="shared" si="7"/>
        <v>0</v>
      </c>
      <c r="O26">
        <v>0</v>
      </c>
      <c r="P26">
        <f t="shared" si="12"/>
        <v>0</v>
      </c>
      <c r="Q26">
        <f t="shared" si="8"/>
        <v>0</v>
      </c>
      <c r="R26" s="64">
        <v>0</v>
      </c>
      <c r="S26" s="65"/>
      <c r="T26" s="65"/>
    </row>
    <row r="28" spans="1:20" x14ac:dyDescent="0.25">
      <c r="G28" t="s">
        <v>62</v>
      </c>
    </row>
    <row r="29" spans="1:20" x14ac:dyDescent="0.25">
      <c r="H29" t="s">
        <v>31</v>
      </c>
      <c r="I29" t="s">
        <v>63</v>
      </c>
      <c r="J29" t="s">
        <v>64</v>
      </c>
    </row>
    <row r="30" spans="1:20" x14ac:dyDescent="0.25">
      <c r="G30" t="s">
        <v>32</v>
      </c>
      <c r="H30">
        <v>1140</v>
      </c>
    </row>
    <row r="31" spans="1:20" x14ac:dyDescent="0.25">
      <c r="G31" t="s">
        <v>33</v>
      </c>
      <c r="H31">
        <v>1400</v>
      </c>
      <c r="P31" t="s">
        <v>65</v>
      </c>
    </row>
    <row r="32" spans="1:20" x14ac:dyDescent="0.25">
      <c r="G32" t="s">
        <v>34</v>
      </c>
      <c r="H32">
        <v>1475</v>
      </c>
    </row>
    <row r="33" spans="4:24" x14ac:dyDescent="0.25">
      <c r="G33" s="55" t="s">
        <v>35</v>
      </c>
      <c r="H33" s="55">
        <v>1210</v>
      </c>
    </row>
    <row r="34" spans="4:24" x14ac:dyDescent="0.25">
      <c r="G34" t="s">
        <v>36</v>
      </c>
      <c r="H34">
        <v>1210</v>
      </c>
    </row>
    <row r="35" spans="4:24" x14ac:dyDescent="0.25">
      <c r="G35" t="s">
        <v>37</v>
      </c>
      <c r="H35">
        <v>1210</v>
      </c>
      <c r="P35" s="70"/>
      <c r="Q35" s="70"/>
      <c r="R35" s="71"/>
      <c r="T35" s="70"/>
      <c r="U35" s="70"/>
      <c r="V35" s="70"/>
      <c r="W35" s="70"/>
      <c r="X35" s="70"/>
    </row>
    <row r="36" spans="4:24" x14ac:dyDescent="0.25">
      <c r="G36" t="s">
        <v>38</v>
      </c>
      <c r="H36">
        <v>725</v>
      </c>
      <c r="P36" s="70"/>
      <c r="Q36" s="72"/>
      <c r="R36" s="72"/>
      <c r="T36" s="72"/>
      <c r="U36" s="72"/>
      <c r="V36" s="70"/>
      <c r="W36" s="70"/>
      <c r="X36" s="70"/>
    </row>
    <row r="37" spans="4:24" x14ac:dyDescent="0.25">
      <c r="G37" t="s">
        <v>39</v>
      </c>
      <c r="H37">
        <v>110</v>
      </c>
      <c r="P37" s="70"/>
      <c r="Q37" s="70"/>
      <c r="R37" s="70"/>
      <c r="T37" s="70"/>
      <c r="U37" s="70"/>
      <c r="V37" s="70"/>
      <c r="W37" s="70"/>
      <c r="X37" s="70"/>
    </row>
    <row r="38" spans="4:24" x14ac:dyDescent="0.25">
      <c r="P38" s="70"/>
      <c r="Q38" s="70"/>
      <c r="R38" s="70"/>
      <c r="T38" s="70"/>
      <c r="U38" s="70"/>
      <c r="V38" s="70"/>
      <c r="W38" s="70"/>
      <c r="X38" s="70"/>
    </row>
    <row r="39" spans="4:24" x14ac:dyDescent="0.25">
      <c r="E39" s="73" t="s">
        <v>66</v>
      </c>
      <c r="P39" s="70"/>
      <c r="Q39" s="70"/>
      <c r="R39" s="74"/>
      <c r="T39" s="74"/>
      <c r="U39" s="74"/>
      <c r="V39" s="70"/>
      <c r="W39" s="70"/>
      <c r="X39" s="70"/>
    </row>
    <row r="40" spans="4:24" x14ac:dyDescent="0.25">
      <c r="D40" t="s">
        <v>67</v>
      </c>
      <c r="P40" s="70"/>
      <c r="Q40" s="70"/>
      <c r="R40" s="70"/>
      <c r="T40" s="70"/>
      <c r="U40" s="70"/>
      <c r="V40" s="70"/>
      <c r="W40" s="70"/>
      <c r="X40" s="70"/>
    </row>
    <row r="41" spans="4:24" x14ac:dyDescent="0.25">
      <c r="D41" t="s">
        <v>68</v>
      </c>
      <c r="P41" s="70"/>
      <c r="Q41" s="70"/>
      <c r="R41" s="70"/>
      <c r="T41" s="70"/>
      <c r="U41" s="70"/>
      <c r="V41" s="70"/>
      <c r="W41" s="70"/>
      <c r="X41" s="70"/>
    </row>
    <row r="42" spans="4:24" x14ac:dyDescent="0.25">
      <c r="D42" t="s">
        <v>69</v>
      </c>
      <c r="P42" s="70"/>
      <c r="Q42" s="70"/>
      <c r="R42" s="70"/>
      <c r="T42" s="70"/>
      <c r="U42" s="70"/>
      <c r="V42" s="70"/>
      <c r="W42" s="70"/>
      <c r="X42" s="70"/>
    </row>
    <row r="43" spans="4:24" x14ac:dyDescent="0.25">
      <c r="P43" s="70"/>
      <c r="Q43" s="70"/>
      <c r="R43" s="70"/>
      <c r="S43" s="2"/>
      <c r="T43" s="70"/>
      <c r="U43" s="70"/>
      <c r="V43" s="70"/>
      <c r="W43" s="70"/>
      <c r="X43" s="70"/>
    </row>
    <row r="44" spans="4:24" x14ac:dyDescent="0.25">
      <c r="P44" s="70"/>
      <c r="Q44" s="70"/>
      <c r="R44" s="70"/>
      <c r="S44" s="2"/>
      <c r="T44" s="70"/>
      <c r="U44" s="70"/>
      <c r="V44" s="70"/>
      <c r="W44" s="70"/>
      <c r="X44" s="70"/>
    </row>
    <row r="45" spans="4:24" x14ac:dyDescent="0.25">
      <c r="Q45" s="70"/>
      <c r="R45" s="70"/>
    </row>
    <row r="46" spans="4:24" x14ac:dyDescent="0.25">
      <c r="Q46" s="70"/>
      <c r="R46" s="70"/>
      <c r="T46" s="2"/>
    </row>
    <row r="47" spans="4:24" x14ac:dyDescent="0.25">
      <c r="P47" s="70"/>
      <c r="Q47" s="70"/>
      <c r="R47" s="70"/>
      <c r="S47" s="2"/>
    </row>
    <row r="79" spans="21:21" x14ac:dyDescent="0.25">
      <c r="U79">
        <f>218570/10.764</f>
        <v>20305.648457822372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Depreciation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prayush parekh</dc:creator>
  <cp:lastModifiedBy>manoj chalikwar</cp:lastModifiedBy>
  <dcterms:created xsi:type="dcterms:W3CDTF">2021-06-18T06:23:18Z</dcterms:created>
  <dcterms:modified xsi:type="dcterms:W3CDTF">2024-08-17T04:00:09Z</dcterms:modified>
</cp:coreProperties>
</file>