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Sanchita Sanjay Pawar\"/>
    </mc:Choice>
  </mc:AlternateContent>
  <xr:revisionPtr revIDLastSave="0" documentId="13_ncr:1_{CB3BEAE0-7713-4981-B74E-C8DF253CFF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13" i="4" l="1"/>
  <c r="U13" i="4"/>
  <c r="H29" i="4" l="1"/>
  <c r="Q13" i="4"/>
  <c r="Q12" i="4"/>
  <c r="Q11" i="4"/>
  <c r="P15" i="4"/>
  <c r="Q15" i="4" s="1"/>
  <c r="B15" i="4" s="1"/>
  <c r="C15" i="4" s="1"/>
  <c r="D15" i="4" s="1"/>
  <c r="J15" i="4"/>
  <c r="I15" i="4"/>
  <c r="E15" i="4"/>
  <c r="H15" i="4" s="1"/>
  <c r="A15" i="4"/>
  <c r="P14" i="4"/>
  <c r="B14" i="4" s="1"/>
  <c r="C14" i="4" s="1"/>
  <c r="D14" i="4" s="1"/>
  <c r="J14" i="4"/>
  <c r="I14" i="4"/>
  <c r="E14" i="4"/>
  <c r="A14" i="4"/>
  <c r="P13" i="4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J11" i="4"/>
  <c r="I11" i="4"/>
  <c r="E11" i="4"/>
  <c r="A11" i="4"/>
  <c r="H14" i="4" l="1"/>
  <c r="B13" i="4"/>
  <c r="C13" i="4" s="1"/>
  <c r="D13" i="4" s="1"/>
  <c r="H13" i="4" s="1"/>
  <c r="B11" i="4"/>
  <c r="C11" i="4" s="1"/>
  <c r="D11" i="4" s="1"/>
  <c r="H11" i="4" s="1"/>
  <c r="H12" i="4"/>
  <c r="F12" i="4"/>
  <c r="F14" i="4"/>
  <c r="F15" i="4"/>
  <c r="G15" i="4"/>
  <c r="F13" i="4"/>
  <c r="G12" i="4"/>
  <c r="G14" i="4"/>
  <c r="H37" i="4"/>
  <c r="J27" i="4"/>
  <c r="H26" i="4"/>
  <c r="I27" i="4"/>
  <c r="G13" i="4" l="1"/>
  <c r="G11" i="4"/>
  <c r="F11" i="4"/>
  <c r="Q17" i="4"/>
  <c r="P17" i="4"/>
  <c r="P16" i="4"/>
  <c r="Q16" i="4" s="1"/>
  <c r="P10" i="4"/>
  <c r="P9" i="4"/>
  <c r="P8" i="4"/>
  <c r="P7" i="4"/>
  <c r="P6" i="4"/>
  <c r="P5" i="4"/>
  <c r="P4" i="4"/>
  <c r="Q3" i="4"/>
  <c r="Q2" i="4"/>
  <c r="P18" i="4" l="1"/>
  <c r="Q18" i="4" s="1"/>
  <c r="J18" i="4" l="1"/>
  <c r="I18" i="4"/>
  <c r="E18" i="4"/>
  <c r="J17" i="4"/>
  <c r="I17" i="4"/>
  <c r="E17" i="4"/>
  <c r="J16" i="4"/>
  <c r="I16" i="4"/>
  <c r="E16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0" i="4" l="1"/>
  <c r="Q20" i="4" s="1"/>
  <c r="J20" i="4"/>
  <c r="I20" i="4"/>
  <c r="E20" i="4"/>
  <c r="A20" i="4"/>
  <c r="P19" i="4"/>
  <c r="Q19" i="4" s="1"/>
  <c r="J19" i="4"/>
  <c r="I19" i="4"/>
  <c r="E19" i="4"/>
  <c r="A19" i="4"/>
  <c r="A18" i="4"/>
  <c r="B17" i="4"/>
  <c r="C17" i="4" s="1"/>
  <c r="A17" i="4"/>
  <c r="B16" i="4"/>
  <c r="C16" i="4" s="1"/>
  <c r="A16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6" i="4"/>
  <c r="F17" i="4"/>
  <c r="F3" i="4"/>
  <c r="F4" i="4"/>
  <c r="F5" i="4"/>
  <c r="F6" i="4"/>
  <c r="F2" i="4"/>
  <c r="B18" i="4"/>
  <c r="C18" i="4" s="1"/>
  <c r="B19" i="4"/>
  <c r="C19" i="4" s="1"/>
  <c r="B20" i="4"/>
  <c r="C20" i="4" s="1"/>
  <c r="B7" i="4"/>
  <c r="C7" i="4" s="1"/>
  <c r="F19" i="4" l="1"/>
  <c r="F18" i="4"/>
  <c r="D5" i="4"/>
  <c r="H5" i="4" s="1"/>
  <c r="D10" i="4"/>
  <c r="H10" i="4" s="1"/>
  <c r="G10" i="4"/>
  <c r="D9" i="4"/>
  <c r="H9" i="4" s="1"/>
  <c r="G9" i="4"/>
  <c r="D17" i="4"/>
  <c r="H17" i="4" s="1"/>
  <c r="G17" i="4"/>
  <c r="F7" i="4"/>
  <c r="D3" i="4"/>
  <c r="H3" i="4" s="1"/>
  <c r="G3" i="4"/>
  <c r="D16" i="4"/>
  <c r="H16" i="4" s="1"/>
  <c r="G16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0" i="4"/>
  <c r="H20" i="4" s="1"/>
  <c r="G20" i="4"/>
  <c r="F20" i="4"/>
  <c r="D19" i="4"/>
  <c r="H19" i="4" s="1"/>
  <c r="G19" i="4"/>
  <c r="D18" i="4" l="1"/>
  <c r="H18" i="4" s="1"/>
  <c r="G18" i="4"/>
  <c r="D7" i="4"/>
  <c r="H7" i="4" s="1"/>
  <c r="G7" i="4"/>
</calcChain>
</file>

<file path=xl/sharedStrings.xml><?xml version="1.0" encoding="utf-8"?>
<sst xmlns="http://schemas.openxmlformats.org/spreadsheetml/2006/main" count="31" uniqueCount="26">
  <si>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</si>
  <si>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</si>
  <si>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</si>
  <si>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</si>
  <si>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</si>
  <si>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</si>
  <si>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</si>
  <si>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</si>
  <si>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</si>
  <si>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</si>
  <si>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</si>
  <si>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</si>
  <si>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</si>
  <si>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</si>
  <si>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</si>
  <si>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bua</t>
  </si>
  <si>
    <t>rate on ca</t>
  </si>
  <si>
    <t>fmv</t>
  </si>
  <si>
    <t>agreement - 2021</t>
  </si>
  <si>
    <t>rd</t>
  </si>
  <si>
    <t>sd</t>
  </si>
  <si>
    <t>13.06.24</t>
  </si>
  <si>
    <t>15.04.24</t>
  </si>
  <si>
    <t>28.07.23</t>
  </si>
  <si>
    <t>Flat No. 505, 5th Floor, Wing - C, Runwal Timeless, Pratiksha Nagar, Shashtri Nagar, Village - Saltpen, Sion East,</t>
  </si>
  <si>
    <t>33000 all inclusive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</si>
</sst>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C76B9-9260-4B1C-916E-8811A89D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285750</xdr:colOff>
      <xdr:row>45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FF4FA-0346-4031-AC52-152F51B3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29750" cy="8439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285750</xdr:colOff>
      <xdr:row>46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BFDBC-A5A2-4957-976F-0CC8789E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429750" cy="84391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285750</xdr:colOff>
      <xdr:row>46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51F6C-CB46-45A3-9382-3333A755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29750" cy="86010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39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700EE-D931-4CD2-BD69-11C958CB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439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325171</xdr:colOff>
      <xdr:row>48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AD3CA-06AC-4533-8F0D-A1CA937B3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69171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201329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1B225-EF14-485D-AA49-81909532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45329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45</xdr:row>
      <xdr:rowOff>86860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52189-EFA5-4986-891A-9D18DD8D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13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334698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AD71C-B411-49A7-B6AE-18F2A34C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78698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325171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9AFD4-E87A-4D65-A458-88C4FFA9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69171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C6ACC-87B4-4D4D-8EBB-CEDE2A7CD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554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35A9F-DF7F-4A37-A839-547E2A08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449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F9541-965E-4356-97FA-11E54F53B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I31" sqref="I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20" si="0">N2</f>
        <v>0</v>
      </c>
      <c r="B2" s="4">
        <f t="shared" ref="B2:B20" si="1">Q2</f>
        <v>590.83333333333337</v>
      </c>
      <c r="C2" s="4">
        <f>B2*1.2</f>
        <v>709</v>
      </c>
      <c r="D2" s="4">
        <f t="shared" ref="D2:D18" si="2">C2*1.2</f>
        <v>850.8</v>
      </c>
      <c r="E2" s="5">
        <f t="shared" ref="E2:E18" si="3">R2</f>
        <v>24200000</v>
      </c>
      <c r="F2" s="10">
        <f t="shared" ref="F2:F18" si="4">ROUND((E2/B2),0)</f>
        <v>40959</v>
      </c>
      <c r="G2" s="10">
        <f t="shared" ref="G2:G18" si="5">ROUND((E2/C2),0)</f>
        <v>34133</v>
      </c>
      <c r="H2" s="10">
        <f t="shared" ref="H2:H18" si="6">ROUND((E2/D2),0)</f>
        <v>28444</v>
      </c>
      <c r="I2" s="4" t="e">
        <f>#REF!</f>
        <v>#REF!</v>
      </c>
      <c r="J2" s="4">
        <f t="shared" ref="J2:J18" si="7">S2</f>
        <v>0</v>
      </c>
      <c r="O2">
        <v>0</v>
      </c>
      <c r="P2">
        <v>709</v>
      </c>
      <c r="Q2">
        <f t="shared" ref="Q2:Q17" si="8">P2/1.2</f>
        <v>590.83333333333337</v>
      </c>
      <c r="R2" s="2">
        <v>24200000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575.83333333333337</v>
      </c>
      <c r="C3" s="4">
        <f t="shared" ref="C3:C20" si="9">B3*1.2</f>
        <v>691</v>
      </c>
      <c r="D3" s="4">
        <f t="shared" si="2"/>
        <v>829.19999999999993</v>
      </c>
      <c r="E3" s="5">
        <f t="shared" si="3"/>
        <v>23900000</v>
      </c>
      <c r="F3" s="10">
        <f t="shared" si="4"/>
        <v>41505</v>
      </c>
      <c r="G3" s="10">
        <f t="shared" si="5"/>
        <v>34588</v>
      </c>
      <c r="H3" s="10">
        <f t="shared" si="6"/>
        <v>28823</v>
      </c>
      <c r="I3" s="4" t="e">
        <f>#REF!</f>
        <v>#REF!</v>
      </c>
      <c r="J3" s="4">
        <f t="shared" si="7"/>
        <v>0</v>
      </c>
      <c r="O3">
        <v>0</v>
      </c>
      <c r="P3">
        <v>691</v>
      </c>
      <c r="Q3">
        <f t="shared" si="8"/>
        <v>575.83333333333337</v>
      </c>
      <c r="R3" s="2">
        <v>23900000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583</v>
      </c>
      <c r="C4" s="4">
        <f t="shared" si="9"/>
        <v>699.6</v>
      </c>
      <c r="D4" s="4">
        <f t="shared" si="2"/>
        <v>839.52</v>
      </c>
      <c r="E4" s="5">
        <f t="shared" si="3"/>
        <v>18500000</v>
      </c>
      <c r="F4" s="15">
        <f t="shared" si="4"/>
        <v>31732</v>
      </c>
      <c r="G4" s="10">
        <f t="shared" si="5"/>
        <v>26444</v>
      </c>
      <c r="H4" s="10">
        <f t="shared" si="6"/>
        <v>22036</v>
      </c>
      <c r="I4" s="10" t="e">
        <f>#REF!</f>
        <v>#REF!</v>
      </c>
      <c r="J4" s="4">
        <f t="shared" si="7"/>
        <v>15</v>
      </c>
      <c r="O4">
        <v>0</v>
      </c>
      <c r="P4">
        <f t="shared" ref="P4:P17" si="10">O4/1.2</f>
        <v>0</v>
      </c>
      <c r="Q4">
        <v>583</v>
      </c>
      <c r="R4" s="2">
        <v>18500000</v>
      </c>
      <c r="S4" s="8">
        <v>15</v>
      </c>
      <c r="T4" s="8"/>
    </row>
    <row r="5" spans="1:22" x14ac:dyDescent="0.25">
      <c r="A5" s="4">
        <f t="shared" si="0"/>
        <v>0</v>
      </c>
      <c r="B5" s="4">
        <f t="shared" si="1"/>
        <v>583</v>
      </c>
      <c r="C5" s="4">
        <f t="shared" si="9"/>
        <v>699.6</v>
      </c>
      <c r="D5" s="4">
        <f t="shared" si="2"/>
        <v>839.52</v>
      </c>
      <c r="E5" s="5">
        <f t="shared" si="3"/>
        <v>19900000</v>
      </c>
      <c r="F5" s="10">
        <f t="shared" si="4"/>
        <v>34134</v>
      </c>
      <c r="G5" s="10">
        <f t="shared" si="5"/>
        <v>28445</v>
      </c>
      <c r="H5" s="10">
        <f t="shared" si="6"/>
        <v>23704</v>
      </c>
      <c r="I5" s="10" t="e">
        <f>#REF!</f>
        <v>#REF!</v>
      </c>
      <c r="J5" s="4">
        <f t="shared" si="7"/>
        <v>19</v>
      </c>
      <c r="O5">
        <v>0</v>
      </c>
      <c r="P5">
        <f t="shared" si="10"/>
        <v>0</v>
      </c>
      <c r="Q5">
        <v>583</v>
      </c>
      <c r="R5" s="2">
        <v>19900000</v>
      </c>
      <c r="S5" s="8">
        <v>19</v>
      </c>
      <c r="T5" s="8"/>
    </row>
    <row r="6" spans="1:22" x14ac:dyDescent="0.25">
      <c r="A6" s="4">
        <f t="shared" si="0"/>
        <v>0</v>
      </c>
      <c r="B6" s="4">
        <f t="shared" si="1"/>
        <v>672</v>
      </c>
      <c r="C6" s="4">
        <f t="shared" si="9"/>
        <v>806.4</v>
      </c>
      <c r="D6" s="4">
        <f t="shared" si="2"/>
        <v>967.68</v>
      </c>
      <c r="E6" s="5">
        <f t="shared" si="3"/>
        <v>22000000</v>
      </c>
      <c r="F6" s="15">
        <f t="shared" si="4"/>
        <v>32738</v>
      </c>
      <c r="G6" s="10">
        <f t="shared" si="5"/>
        <v>27282</v>
      </c>
      <c r="H6" s="10">
        <f t="shared" si="6"/>
        <v>22735</v>
      </c>
      <c r="I6" s="10" t="e">
        <f>#REF!</f>
        <v>#REF!</v>
      </c>
      <c r="J6" s="4">
        <f t="shared" si="7"/>
        <v>10</v>
      </c>
      <c r="O6">
        <v>0</v>
      </c>
      <c r="P6">
        <f t="shared" si="10"/>
        <v>0</v>
      </c>
      <c r="Q6">
        <v>672</v>
      </c>
      <c r="R6" s="2">
        <v>22000000</v>
      </c>
      <c r="S6" s="8">
        <v>10</v>
      </c>
      <c r="T6" s="8"/>
    </row>
    <row r="7" spans="1:22" x14ac:dyDescent="0.25">
      <c r="A7" s="4">
        <f t="shared" si="0"/>
        <v>0</v>
      </c>
      <c r="B7" s="4">
        <f t="shared" si="1"/>
        <v>667</v>
      </c>
      <c r="C7" s="4">
        <f t="shared" si="9"/>
        <v>800.4</v>
      </c>
      <c r="D7" s="4">
        <f t="shared" si="2"/>
        <v>960.4799999999999</v>
      </c>
      <c r="E7" s="5">
        <f t="shared" si="3"/>
        <v>24000000</v>
      </c>
      <c r="F7" s="10">
        <f t="shared" si="4"/>
        <v>35982</v>
      </c>
      <c r="G7" s="10">
        <f t="shared" si="5"/>
        <v>29985</v>
      </c>
      <c r="H7" s="10">
        <f t="shared" si="6"/>
        <v>24988</v>
      </c>
      <c r="I7" s="10" t="e">
        <f>#REF!</f>
        <v>#REF!</v>
      </c>
      <c r="J7" s="4">
        <f t="shared" si="7"/>
        <v>23</v>
      </c>
      <c r="O7">
        <v>0</v>
      </c>
      <c r="P7">
        <f t="shared" si="10"/>
        <v>0</v>
      </c>
      <c r="Q7">
        <v>667</v>
      </c>
      <c r="R7" s="2">
        <v>24000000</v>
      </c>
      <c r="S7" s="8">
        <v>23</v>
      </c>
      <c r="T7" s="8"/>
    </row>
    <row r="8" spans="1:22" x14ac:dyDescent="0.25">
      <c r="A8" s="4">
        <f t="shared" si="0"/>
        <v>0</v>
      </c>
      <c r="B8" s="4">
        <f t="shared" si="1"/>
        <v>709</v>
      </c>
      <c r="C8" s="4">
        <f t="shared" si="9"/>
        <v>850.8</v>
      </c>
      <c r="D8" s="4">
        <f t="shared" si="2"/>
        <v>1020.9599999999999</v>
      </c>
      <c r="E8" s="5">
        <f t="shared" si="3"/>
        <v>25000000</v>
      </c>
      <c r="F8" s="10">
        <f t="shared" si="4"/>
        <v>35261</v>
      </c>
      <c r="G8" s="10">
        <f t="shared" si="5"/>
        <v>29384</v>
      </c>
      <c r="H8" s="10">
        <f t="shared" si="6"/>
        <v>24487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709</v>
      </c>
      <c r="R8" s="2">
        <v>25000000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638</v>
      </c>
      <c r="C9" s="4">
        <f t="shared" si="9"/>
        <v>765.6</v>
      </c>
      <c r="D9" s="4">
        <f t="shared" si="2"/>
        <v>918.72</v>
      </c>
      <c r="E9" s="5">
        <f t="shared" si="3"/>
        <v>22000000</v>
      </c>
      <c r="F9" s="10">
        <f t="shared" si="4"/>
        <v>34483</v>
      </c>
      <c r="G9" s="10">
        <f t="shared" si="5"/>
        <v>28736</v>
      </c>
      <c r="H9" s="10">
        <f t="shared" si="6"/>
        <v>23946</v>
      </c>
      <c r="I9" s="10" t="e">
        <f>#REF!</f>
        <v>#REF!</v>
      </c>
      <c r="J9" s="4">
        <f t="shared" si="7"/>
        <v>21</v>
      </c>
      <c r="O9">
        <v>0</v>
      </c>
      <c r="P9">
        <f t="shared" si="10"/>
        <v>0</v>
      </c>
      <c r="Q9">
        <v>638</v>
      </c>
      <c r="R9" s="2">
        <v>22000000</v>
      </c>
      <c r="S9" s="8">
        <v>21</v>
      </c>
      <c r="T9" s="8"/>
    </row>
    <row r="10" spans="1:22" x14ac:dyDescent="0.25">
      <c r="A10" s="4">
        <f t="shared" si="0"/>
        <v>0</v>
      </c>
      <c r="B10" s="4">
        <f t="shared" si="1"/>
        <v>660</v>
      </c>
      <c r="C10" s="4">
        <f t="shared" si="9"/>
        <v>792</v>
      </c>
      <c r="D10" s="4">
        <f t="shared" si="2"/>
        <v>950.4</v>
      </c>
      <c r="E10" s="5">
        <f t="shared" si="3"/>
        <v>23000000</v>
      </c>
      <c r="F10" s="10">
        <f t="shared" si="4"/>
        <v>34848</v>
      </c>
      <c r="G10" s="10">
        <f t="shared" si="5"/>
        <v>29040</v>
      </c>
      <c r="H10" s="10">
        <f t="shared" si="6"/>
        <v>24200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660</v>
      </c>
      <c r="R10" s="2">
        <v>23000000</v>
      </c>
      <c r="S10" s="8"/>
      <c r="T10" s="8"/>
    </row>
    <row r="11" spans="1:22" x14ac:dyDescent="0.25">
      <c r="A11" s="4">
        <f t="shared" ref="A11:A15" si="11">N11</f>
        <v>0</v>
      </c>
      <c r="B11" s="4">
        <f t="shared" ref="B11:B15" si="12">Q11</f>
        <v>672</v>
      </c>
      <c r="C11" s="4">
        <f t="shared" ref="C11:C15" si="13">B11*1.2</f>
        <v>806.4</v>
      </c>
      <c r="D11" s="4">
        <f t="shared" ref="D11:D15" si="14">C11*1.2</f>
        <v>967.68</v>
      </c>
      <c r="E11" s="5">
        <f t="shared" ref="E11:E15" si="15">R11</f>
        <v>12432000</v>
      </c>
      <c r="F11" s="10">
        <f t="shared" ref="F11:F15" si="16">ROUND((E11/B11),0)</f>
        <v>18500</v>
      </c>
      <c r="G11" s="10">
        <f t="shared" ref="G11:G15" si="17">ROUND((E11/C11),0)</f>
        <v>15417</v>
      </c>
      <c r="H11" s="10">
        <f t="shared" ref="H11:H15" si="18">ROUND((E11/D11),0)</f>
        <v>12847</v>
      </c>
      <c r="I11" s="10" t="e">
        <f>#REF!</f>
        <v>#REF!</v>
      </c>
      <c r="J11" s="4">
        <f t="shared" ref="J11:J15" si="19">S11</f>
        <v>16</v>
      </c>
      <c r="O11">
        <v>0</v>
      </c>
      <c r="P11">
        <f t="shared" ref="P11:P15" si="20">O11/1.2</f>
        <v>0</v>
      </c>
      <c r="Q11">
        <f>628+44</f>
        <v>672</v>
      </c>
      <c r="R11" s="2">
        <v>12432000</v>
      </c>
      <c r="S11" s="8">
        <v>16</v>
      </c>
      <c r="T11" t="s">
        <v>21</v>
      </c>
    </row>
    <row r="12" spans="1:22" x14ac:dyDescent="0.25">
      <c r="A12" s="4">
        <f t="shared" si="11"/>
        <v>0</v>
      </c>
      <c r="B12" s="4">
        <f t="shared" si="12"/>
        <v>709</v>
      </c>
      <c r="C12" s="4">
        <f t="shared" si="13"/>
        <v>850.8</v>
      </c>
      <c r="D12" s="4">
        <f t="shared" si="14"/>
        <v>1020.9599999999999</v>
      </c>
      <c r="E12" s="5">
        <f t="shared" si="15"/>
        <v>13116500</v>
      </c>
      <c r="F12" s="10">
        <f t="shared" si="16"/>
        <v>18500</v>
      </c>
      <c r="G12" s="10">
        <f t="shared" si="17"/>
        <v>15417</v>
      </c>
      <c r="H12" s="10">
        <f t="shared" si="18"/>
        <v>12847</v>
      </c>
      <c r="I12" s="10" t="e">
        <f>#REF!</f>
        <v>#REF!</v>
      </c>
      <c r="J12" s="4">
        <f t="shared" si="19"/>
        <v>16</v>
      </c>
      <c r="O12">
        <v>0</v>
      </c>
      <c r="P12">
        <f t="shared" si="20"/>
        <v>0</v>
      </c>
      <c r="Q12">
        <f>665+44</f>
        <v>709</v>
      </c>
      <c r="R12" s="2">
        <v>13116500</v>
      </c>
      <c r="S12">
        <v>16</v>
      </c>
      <c r="T12" t="s">
        <v>21</v>
      </c>
    </row>
    <row r="13" spans="1:22" x14ac:dyDescent="0.25">
      <c r="A13" s="4">
        <f t="shared" si="11"/>
        <v>0</v>
      </c>
      <c r="B13" s="4">
        <f t="shared" si="12"/>
        <v>907</v>
      </c>
      <c r="C13" s="4">
        <f t="shared" si="13"/>
        <v>1088.3999999999999</v>
      </c>
      <c r="D13" s="4">
        <f t="shared" si="14"/>
        <v>1306.0799999999997</v>
      </c>
      <c r="E13" s="5">
        <f t="shared" si="15"/>
        <v>24282690</v>
      </c>
      <c r="F13" s="15">
        <f t="shared" si="16"/>
        <v>26773</v>
      </c>
      <c r="G13" s="10">
        <f t="shared" si="17"/>
        <v>22310</v>
      </c>
      <c r="H13" s="10">
        <f t="shared" si="18"/>
        <v>18592</v>
      </c>
      <c r="I13" s="10" t="e">
        <f>#REF!</f>
        <v>#REF!</v>
      </c>
      <c r="J13" s="4">
        <f t="shared" si="19"/>
        <v>22</v>
      </c>
      <c r="O13">
        <v>0</v>
      </c>
      <c r="P13">
        <f t="shared" si="20"/>
        <v>0</v>
      </c>
      <c r="Q13">
        <f>863+44</f>
        <v>907</v>
      </c>
      <c r="R13" s="2">
        <v>24282690</v>
      </c>
      <c r="S13">
        <v>22</v>
      </c>
      <c r="T13" t="s">
        <v>22</v>
      </c>
      <c r="U13" s="2">
        <f>R13+1457000+3000</f>
        <v>25742690</v>
      </c>
      <c r="V13">
        <f>U13/Q13</f>
        <v>28382.238147739801</v>
      </c>
    </row>
    <row r="14" spans="1:22" x14ac:dyDescent="0.25">
      <c r="A14" s="4">
        <f t="shared" si="11"/>
        <v>0</v>
      </c>
      <c r="B14" s="4">
        <f t="shared" si="12"/>
        <v>709</v>
      </c>
      <c r="C14" s="4">
        <f t="shared" si="13"/>
        <v>850.8</v>
      </c>
      <c r="D14" s="4">
        <f t="shared" si="14"/>
        <v>1020.9599999999999</v>
      </c>
      <c r="E14" s="5">
        <f t="shared" si="15"/>
        <v>9222217</v>
      </c>
      <c r="F14" s="10">
        <f t="shared" si="16"/>
        <v>13007</v>
      </c>
      <c r="G14" s="10">
        <f t="shared" si="17"/>
        <v>10839</v>
      </c>
      <c r="H14" s="10">
        <f t="shared" si="18"/>
        <v>9033</v>
      </c>
      <c r="I14" s="10" t="e">
        <f>#REF!</f>
        <v>#REF!</v>
      </c>
      <c r="J14" s="4">
        <f t="shared" si="19"/>
        <v>10</v>
      </c>
      <c r="O14">
        <v>0</v>
      </c>
      <c r="P14">
        <f t="shared" si="20"/>
        <v>0</v>
      </c>
      <c r="Q14">
        <v>709</v>
      </c>
      <c r="R14" s="2">
        <v>9222217</v>
      </c>
      <c r="S14" s="8">
        <v>10</v>
      </c>
      <c r="T14" t="s">
        <v>23</v>
      </c>
    </row>
    <row r="15" spans="1:22" x14ac:dyDescent="0.25">
      <c r="A15" s="4">
        <f t="shared" si="11"/>
        <v>0</v>
      </c>
      <c r="B15" s="4">
        <f t="shared" si="12"/>
        <v>0</v>
      </c>
      <c r="C15" s="4">
        <f t="shared" si="13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10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ref="Q15" si="21">P15/1.2</f>
        <v>0</v>
      </c>
      <c r="R15" s="2">
        <v>0</v>
      </c>
    </row>
    <row r="16" spans="1:22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si="2"/>
        <v>0</v>
      </c>
      <c r="E16" s="5">
        <f t="shared" si="3"/>
        <v>0</v>
      </c>
      <c r="F16" s="10" t="e">
        <f t="shared" si="4"/>
        <v>#DIV/0!</v>
      </c>
      <c r="G16" s="10" t="e">
        <f t="shared" si="5"/>
        <v>#DIV/0!</v>
      </c>
      <c r="H16" s="10" t="e">
        <f t="shared" si="6"/>
        <v>#DIV/0!</v>
      </c>
      <c r="I16" s="10" t="e">
        <f>#REF!</f>
        <v>#REF!</v>
      </c>
      <c r="J16" s="4">
        <f t="shared" si="7"/>
        <v>0</v>
      </c>
      <c r="O16">
        <v>0</v>
      </c>
      <c r="P16">
        <f t="shared" si="10"/>
        <v>0</v>
      </c>
      <c r="Q16">
        <f t="shared" si="8"/>
        <v>0</v>
      </c>
      <c r="R16" s="2">
        <v>0</v>
      </c>
      <c r="S16" s="8"/>
      <c r="T16" s="8"/>
    </row>
    <row r="17" spans="1:24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2"/>
        <v>0</v>
      </c>
      <c r="E17" s="5">
        <f t="shared" si="3"/>
        <v>0</v>
      </c>
      <c r="F17" s="10" t="e">
        <f t="shared" si="4"/>
        <v>#DIV/0!</v>
      </c>
      <c r="G17" s="10" t="e">
        <f t="shared" si="5"/>
        <v>#DIV/0!</v>
      </c>
      <c r="H17" s="10" t="e">
        <f t="shared" si="6"/>
        <v>#DIV/0!</v>
      </c>
      <c r="I17" s="10" t="e">
        <f>#REF!</f>
        <v>#REF!</v>
      </c>
      <c r="J17" s="4">
        <f t="shared" si="7"/>
        <v>0</v>
      </c>
      <c r="O17">
        <v>0</v>
      </c>
      <c r="P17">
        <f t="shared" si="10"/>
        <v>0</v>
      </c>
      <c r="Q17">
        <f t="shared" si="8"/>
        <v>0</v>
      </c>
      <c r="R17" s="2">
        <v>0</v>
      </c>
      <c r="S17" s="8"/>
      <c r="T17" s="8"/>
    </row>
    <row r="18" spans="1:24" x14ac:dyDescent="0.25">
      <c r="A18" s="4">
        <f t="shared" si="0"/>
        <v>0</v>
      </c>
      <c r="B18" s="4">
        <f t="shared" si="1"/>
        <v>0</v>
      </c>
      <c r="C18" s="4">
        <f t="shared" si="9"/>
        <v>0</v>
      </c>
      <c r="D18" s="4">
        <f t="shared" si="2"/>
        <v>0</v>
      </c>
      <c r="E18" s="5">
        <f t="shared" si="3"/>
        <v>0</v>
      </c>
      <c r="F18" s="10" t="e">
        <f t="shared" si="4"/>
        <v>#DIV/0!</v>
      </c>
      <c r="G18" s="10" t="e">
        <f t="shared" si="5"/>
        <v>#DIV/0!</v>
      </c>
      <c r="H18" s="10" t="e">
        <f t="shared" si="6"/>
        <v>#DIV/0!</v>
      </c>
      <c r="I18" s="4" t="e">
        <f>#REF!</f>
        <v>#REF!</v>
      </c>
      <c r="J18" s="4">
        <f t="shared" si="7"/>
        <v>0</v>
      </c>
      <c r="O18">
        <v>0</v>
      </c>
      <c r="P18">
        <f t="shared" ref="P18" si="22">O18/1.2</f>
        <v>0</v>
      </c>
      <c r="Q18">
        <f t="shared" ref="Q18" si="23">P18/1.2</f>
        <v>0</v>
      </c>
      <c r="R18" s="2">
        <v>0</v>
      </c>
      <c r="S18" s="8"/>
      <c r="T18" s="8"/>
    </row>
    <row r="19" spans="1:24" x14ac:dyDescent="0.25">
      <c r="A19" s="4">
        <f t="shared" si="0"/>
        <v>0</v>
      </c>
      <c r="B19" s="4">
        <f t="shared" si="1"/>
        <v>0</v>
      </c>
      <c r="C19" s="4">
        <f t="shared" si="9"/>
        <v>0</v>
      </c>
      <c r="D19" s="4">
        <f t="shared" ref="D19:D20" si="24">C19*1.2</f>
        <v>0</v>
      </c>
      <c r="E19" s="5">
        <f t="shared" ref="E19:E20" si="25">R19</f>
        <v>0</v>
      </c>
      <c r="F19" s="10" t="e">
        <f t="shared" ref="F19:F20" si="26">ROUND((E19/B19),0)</f>
        <v>#DIV/0!</v>
      </c>
      <c r="G19" s="10" t="e">
        <f t="shared" ref="G19:G20" si="27">ROUND((E19/C19),0)</f>
        <v>#DIV/0!</v>
      </c>
      <c r="H19" s="4" t="e">
        <f t="shared" ref="H19:H20" si="28">ROUND((E19/D19),0)</f>
        <v>#DIV/0!</v>
      </c>
      <c r="I19" s="4" t="e">
        <f>#REF!</f>
        <v>#REF!</v>
      </c>
      <c r="J19" s="4">
        <f t="shared" ref="J19:J20" si="29">S19</f>
        <v>0</v>
      </c>
      <c r="O19">
        <v>0</v>
      </c>
      <c r="P19">
        <f t="shared" ref="P19:P20" si="30">O19/1.2</f>
        <v>0</v>
      </c>
      <c r="Q19">
        <f t="shared" ref="Q19:Q20" si="31">P19/1.2</f>
        <v>0</v>
      </c>
      <c r="R19" s="2">
        <v>0</v>
      </c>
      <c r="S19" s="8"/>
      <c r="T19" s="8"/>
    </row>
    <row r="20" spans="1:24" x14ac:dyDescent="0.25">
      <c r="A20" s="4">
        <f t="shared" si="0"/>
        <v>0</v>
      </c>
      <c r="B20" s="4">
        <f t="shared" si="1"/>
        <v>0</v>
      </c>
      <c r="C20" s="4">
        <f t="shared" si="9"/>
        <v>0</v>
      </c>
      <c r="D20" s="4">
        <f t="shared" si="24"/>
        <v>0</v>
      </c>
      <c r="E20" s="5">
        <f t="shared" si="25"/>
        <v>0</v>
      </c>
      <c r="F20" s="10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>
        <f t="shared" si="31"/>
        <v>0</v>
      </c>
      <c r="R20" s="2">
        <v>0</v>
      </c>
      <c r="S20" s="8"/>
      <c r="T20" s="8"/>
    </row>
    <row r="22" spans="1:24" x14ac:dyDescent="0.25">
      <c r="G22" t="s">
        <v>24</v>
      </c>
    </row>
    <row r="24" spans="1:24" x14ac:dyDescent="0.25">
      <c r="G24" t="s">
        <v>13</v>
      </c>
      <c r="H24">
        <v>623</v>
      </c>
    </row>
    <row r="25" spans="1:24" x14ac:dyDescent="0.25">
      <c r="G25" t="s">
        <v>14</v>
      </c>
      <c r="H25">
        <v>46</v>
      </c>
    </row>
    <row r="26" spans="1:24" x14ac:dyDescent="0.25">
      <c r="H26">
        <f>H25+H24</f>
        <v>669</v>
      </c>
    </row>
    <row r="27" spans="1:24" x14ac:dyDescent="0.25">
      <c r="G27" t="s">
        <v>15</v>
      </c>
      <c r="H27">
        <v>736</v>
      </c>
      <c r="I27">
        <f>68.39*10.764</f>
        <v>736.14995999999996</v>
      </c>
      <c r="J27">
        <f>I27/H26</f>
        <v>1.1003736322869955</v>
      </c>
    </row>
    <row r="28" spans="1:24" x14ac:dyDescent="0.25">
      <c r="G28" t="s">
        <v>16</v>
      </c>
      <c r="H28">
        <v>28500</v>
      </c>
    </row>
    <row r="29" spans="1:24" x14ac:dyDescent="0.25">
      <c r="G29" t="s">
        <v>17</v>
      </c>
      <c r="H29">
        <f>H28*H26</f>
        <v>19066500</v>
      </c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I30" t="s">
        <v>25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T32" s="11"/>
      <c r="U32" s="11"/>
      <c r="V32" s="11"/>
      <c r="W32" s="11"/>
      <c r="X32" s="11"/>
    </row>
    <row r="33" spans="7:24" x14ac:dyDescent="0.25">
      <c r="G33" t="s">
        <v>18</v>
      </c>
      <c r="P33" s="11"/>
      <c r="Q33" s="11"/>
      <c r="R33" s="12"/>
      <c r="T33" s="12"/>
      <c r="U33" s="12"/>
      <c r="V33" s="11"/>
      <c r="W33" s="11"/>
      <c r="X33" s="11"/>
    </row>
    <row r="34" spans="7:24" x14ac:dyDescent="0.25">
      <c r="G34" t="s">
        <v>18</v>
      </c>
      <c r="H34">
        <v>14608712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G35" t="s">
        <v>19</v>
      </c>
      <c r="H35">
        <v>438500</v>
      </c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G36" t="s">
        <v>20</v>
      </c>
      <c r="H36">
        <v>30000</v>
      </c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H37">
        <f>H36+H35+H34</f>
        <v>15077212</v>
      </c>
      <c r="P37" s="11"/>
      <c r="Q37" s="11"/>
      <c r="R37" s="11"/>
      <c r="S37" s="6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7:24" x14ac:dyDescent="0.25">
      <c r="Q39" s="11"/>
      <c r="R39" s="11"/>
    </row>
    <row r="40" spans="7:24" x14ac:dyDescent="0.25">
      <c r="Q40" s="11"/>
      <c r="R40" s="11"/>
      <c r="T40" s="6"/>
    </row>
    <row r="41" spans="7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AC670-B7D5-4BC6-8437-05E40FCE09E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2024-06-19T07:04:46Z</dcterms:modified>
</cp:coreProperties>
</file>