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Cosmos\Naupada\Gaurav chemical\"/>
    </mc:Choice>
  </mc:AlternateContent>
  <xr:revisionPtr revIDLastSave="0" documentId="13_ncr:1_{81656D8C-06DF-42E4-9657-11E0E39209C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9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M21" i="1" l="1"/>
  <c r="I21" i="1"/>
  <c r="J21" i="1" s="1"/>
  <c r="K21" i="1" s="1"/>
  <c r="L21" i="1" s="1"/>
  <c r="M20" i="1"/>
  <c r="I20" i="1"/>
  <c r="J20" i="1" s="1"/>
  <c r="K20" i="1" s="1"/>
  <c r="L20" i="1" s="1"/>
  <c r="M19" i="1"/>
  <c r="I19" i="1"/>
  <c r="J19" i="1" s="1"/>
  <c r="K19" i="1" s="1"/>
  <c r="L19" i="1" s="1"/>
  <c r="M18" i="1"/>
  <c r="I18" i="1"/>
  <c r="J18" i="1" s="1"/>
  <c r="K18" i="1" s="1"/>
  <c r="L18" i="1" s="1"/>
  <c r="M17" i="1"/>
  <c r="I17" i="1"/>
  <c r="J17" i="1" s="1"/>
  <c r="K17" i="1" s="1"/>
  <c r="L17" i="1" s="1"/>
  <c r="M16" i="1"/>
  <c r="I16" i="1"/>
  <c r="J16" i="1" s="1"/>
  <c r="K16" i="1" s="1"/>
  <c r="L16" i="1" s="1"/>
  <c r="M15" i="1"/>
  <c r="I15" i="1"/>
  <c r="J15" i="1" s="1"/>
  <c r="K15" i="1" s="1"/>
  <c r="L15" i="1" s="1"/>
  <c r="M14" i="1"/>
  <c r="I14" i="1"/>
  <c r="J14" i="1" s="1"/>
  <c r="K14" i="1" s="1"/>
  <c r="L14" i="1" s="1"/>
  <c r="M13" i="1"/>
  <c r="I13" i="1"/>
  <c r="J13" i="1" s="1"/>
  <c r="K13" i="1" s="1"/>
  <c r="L13" i="1" s="1"/>
  <c r="M12" i="1"/>
  <c r="I12" i="1"/>
  <c r="J12" i="1" s="1"/>
  <c r="K12" i="1" s="1"/>
  <c r="L12" i="1" s="1"/>
  <c r="M11" i="1"/>
  <c r="I11" i="1"/>
  <c r="J11" i="1" s="1"/>
  <c r="K11" i="1" s="1"/>
  <c r="L11" i="1" s="1"/>
  <c r="C27" i="1"/>
  <c r="C37" i="1" s="1"/>
  <c r="D37" i="1" s="1"/>
  <c r="C32" i="1"/>
  <c r="C38" i="1" s="1"/>
  <c r="D38" i="1" s="1"/>
  <c r="M10" i="1" l="1"/>
  <c r="M9" i="1"/>
  <c r="M8" i="1"/>
  <c r="M7" i="1"/>
  <c r="C4" i="1"/>
  <c r="C35" i="1" s="1"/>
  <c r="D35" i="1" s="1"/>
  <c r="I7" i="1"/>
  <c r="M22" i="1" l="1"/>
  <c r="I10" i="1" l="1"/>
  <c r="J10" i="1" s="1"/>
  <c r="K10" i="1" s="1"/>
  <c r="L10" i="1" s="1"/>
  <c r="I9" i="1"/>
  <c r="J9" i="1" s="1"/>
  <c r="K9" i="1" s="1"/>
  <c r="L9" i="1" s="1"/>
  <c r="I8" i="1"/>
  <c r="J8" i="1" s="1"/>
  <c r="K8" i="1" s="1"/>
  <c r="L8" i="1" s="1"/>
  <c r="J7" i="1"/>
  <c r="K7" i="1" s="1"/>
  <c r="L7" i="1" s="1"/>
  <c r="L22" i="1" l="1"/>
  <c r="C36" i="1" s="1"/>
  <c r="C45" i="1"/>
  <c r="C46" i="1" s="1"/>
  <c r="C47" i="1" s="1"/>
  <c r="C39" i="1" l="1"/>
  <c r="D39" i="1" s="1"/>
  <c r="D40" i="1" s="1"/>
  <c r="C48" i="1"/>
  <c r="D48" i="1" s="1"/>
  <c r="D36" i="1"/>
  <c r="D44" i="1" l="1"/>
  <c r="C44" i="1"/>
  <c r="C40" i="1"/>
  <c r="C41" i="1"/>
  <c r="C42" i="1" s="1"/>
  <c r="C43" i="1" s="1"/>
</calcChain>
</file>

<file path=xl/sharedStrings.xml><?xml version="1.0" encoding="utf-8"?>
<sst xmlns="http://schemas.openxmlformats.org/spreadsheetml/2006/main" count="44" uniqueCount="36">
  <si>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</si>
  <si>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</si>
  <si>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</si>
  <si>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</si>
  <si>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</si>
  <si>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</si>
  <si>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</si>
  <si>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</si>
  <si>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</si>
  <si>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</si>
  <si>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</si>
  <si>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</si>
  <si>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</si>
  <si>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</si>
  <si>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</si>
  <si>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</si>
  <si>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</si>
  <si>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</si>
  <si>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</si>
  <si>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</si>
  <si>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</si>
  <si>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</si>
  <si>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</si>
  <si>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</si>
  <si>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</si>
  <si>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</si>
  <si>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</si>
  <si>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</si>
  <si>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</si>
  <si>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Factory Building</t>
  </si>
  <si>
    <t>Ground</t>
  </si>
  <si>
    <t>Mezzanine (4.80 M level)</t>
  </si>
  <si>
    <t>Mezzanine (2.70 M level)</t>
  </si>
  <si>
    <t>factory is in closed condition since last 6 months</t>
  </si>
  <si>
    <t>Previous report  - 2019</t>
  </si>
  <si>
    <t>Cosmos\Naupada\Gaurav 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</si>
</sst>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1"/>
      <color theme="0"/>
      <name val="Arial Narrow"/>
      <family val="2"/>
    </font>
    <font>
      <u/>
      <sz val="11"/>
      <color theme="0"/>
      <name val="Arial Narrow"/>
      <family val="2"/>
    </font>
    <font>
      <sz val="11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top" wrapText="1" shrinkToFit="1"/>
    </xf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/>
    <xf numFmtId="0" fontId="1" fillId="0" borderId="0" xfId="0" applyFont="1" applyBorder="1" applyAlignment="1">
      <alignment horizontal="center" vertical="top" wrapText="1" shrinkToFit="1"/>
    </xf>
    <xf numFmtId="0" fontId="1" fillId="0" borderId="3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wrapText="1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4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/>
    <xf numFmtId="4" fontId="2" fillId="0" borderId="2" xfId="0" applyNumberFormat="1" applyFont="1" applyBorder="1" applyAlignment="1">
      <alignment vertical="top"/>
    </xf>
    <xf numFmtId="4" fontId="2" fillId="0" borderId="0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3" fillId="0" borderId="0" xfId="0" applyNumberFormat="1" applyFont="1"/>
    <xf numFmtId="4" fontId="3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>
      <alignment vertical="top"/>
    </xf>
    <xf numFmtId="0" fontId="2" fillId="0" borderId="0" xfId="0" applyNumberFormat="1" applyFont="1" applyBorder="1"/>
    <xf numFmtId="0" fontId="3" fillId="0" borderId="0" xfId="0" applyFont="1" applyBorder="1"/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/>
    <xf numFmtId="0" fontId="3" fillId="0" borderId="4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NumberFormat="1" applyFont="1" applyBorder="1" applyAlignment="1">
      <alignment wrapText="1"/>
    </xf>
    <xf numFmtId="4" fontId="8" fillId="0" borderId="0" xfId="0" applyNumberFormat="1" applyFont="1"/>
    <xf numFmtId="4" fontId="8" fillId="0" borderId="0" xfId="0" applyNumberFormat="1" applyFont="1" applyBorder="1"/>
    <xf numFmtId="4" fontId="6" fillId="0" borderId="0" xfId="0" applyNumberFormat="1" applyFont="1"/>
    <xf numFmtId="2" fontId="8" fillId="0" borderId="0" xfId="0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0</xdr:rowOff>
    </xdr:from>
    <xdr:to>
      <xdr:col>16</xdr:col>
      <xdr:colOff>296412</xdr:colOff>
      <xdr:row>70</xdr:row>
      <xdr:rowOff>48756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C8675-50C7-4857-AD48-758EEEED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4448175"/>
          <a:ext cx="8145012" cy="8106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3" sqref="G33"/>
    </sheetView>
  </sheetViews>
  <sheetFormatPr defaultRowHeight="16.5" x14ac:dyDescent="0.3"/>
  <cols>
    <col min="1" max="1" width="9.140625" style="14"/>
    <col min="2" max="2" width="25" style="39" customWidth="1"/>
    <col min="3" max="3" width="14.140625" style="2" customWidth="1"/>
    <col min="4" max="4" width="13.85546875" style="2" bestFit="1" customWidth="1"/>
    <col min="5" max="5" width="17.5703125" style="2" bestFit="1" customWidth="1"/>
    <col min="6" max="6" width="13.85546875" style="2" bestFit="1" customWidth="1"/>
    <col min="7" max="7" width="20.5703125" style="2" customWidth="1"/>
    <col min="8" max="8" width="15.28515625" style="2" bestFit="1" customWidth="1"/>
    <col min="9" max="9" width="13.85546875" style="2" bestFit="1" customWidth="1"/>
    <col min="10" max="10" width="13.140625" style="2" customWidth="1"/>
    <col min="11" max="11" width="14.140625" style="2" customWidth="1"/>
    <col min="12" max="12" width="14.85546875" style="2" customWidth="1"/>
    <col min="13" max="13" width="14.85546875" style="2" bestFit="1" customWidth="1"/>
    <col min="14" max="14" width="13.28515625" style="2" bestFit="1" customWidth="1"/>
    <col min="15" max="16384" width="9.140625" style="2"/>
  </cols>
  <sheetData>
    <row r="1" spans="1:15" x14ac:dyDescent="0.3">
      <c r="B1" s="15" t="s">
        <v>17</v>
      </c>
    </row>
    <row r="2" spans="1:15" x14ac:dyDescent="0.3">
      <c r="B2" s="16" t="s">
        <v>15</v>
      </c>
      <c r="C2" s="2">
        <v>1834</v>
      </c>
      <c r="E2" s="1"/>
      <c r="F2" s="1"/>
      <c r="G2" s="17"/>
    </row>
    <row r="3" spans="1:15" x14ac:dyDescent="0.3">
      <c r="B3" s="17" t="s">
        <v>10</v>
      </c>
      <c r="C3" s="5">
        <v>1000</v>
      </c>
      <c r="D3" s="5"/>
      <c r="E3" s="4"/>
      <c r="F3" s="4"/>
      <c r="G3" s="5"/>
    </row>
    <row r="4" spans="1:15" x14ac:dyDescent="0.3">
      <c r="B4" s="40" t="s">
        <v>23</v>
      </c>
      <c r="C4" s="18">
        <f>ROUND((C2*C3),0)</f>
        <v>1834000</v>
      </c>
    </row>
    <row r="5" spans="1:15" x14ac:dyDescent="0.3">
      <c r="B5" s="15" t="s">
        <v>18</v>
      </c>
    </row>
    <row r="6" spans="1:15" s="19" customFormat="1" ht="83.25" customHeight="1" thickBot="1" x14ac:dyDescent="0.25">
      <c r="B6" s="9" t="s">
        <v>0</v>
      </c>
      <c r="C6" s="10" t="s">
        <v>3</v>
      </c>
      <c r="D6" s="10" t="s">
        <v>1</v>
      </c>
      <c r="E6" s="10" t="s">
        <v>4</v>
      </c>
      <c r="F6" s="10" t="s">
        <v>5</v>
      </c>
      <c r="G6" s="57" t="s">
        <v>9</v>
      </c>
      <c r="H6" s="1" t="s">
        <v>2</v>
      </c>
      <c r="I6" s="58" t="s">
        <v>6</v>
      </c>
      <c r="J6" s="58" t="s">
        <v>7</v>
      </c>
      <c r="K6" s="1" t="s">
        <v>21</v>
      </c>
      <c r="L6" s="1" t="s">
        <v>22</v>
      </c>
      <c r="M6" s="1" t="s">
        <v>8</v>
      </c>
    </row>
    <row r="7" spans="1:15" ht="17.25" thickBot="1" x14ac:dyDescent="0.35">
      <c r="B7" s="59" t="s">
        <v>29</v>
      </c>
      <c r="C7" s="20"/>
      <c r="D7" s="11"/>
      <c r="E7" s="11"/>
      <c r="F7" s="11"/>
      <c r="G7" s="21"/>
      <c r="H7" s="22">
        <f>E7-D7</f>
        <v>0</v>
      </c>
      <c r="I7" s="23">
        <f t="shared" ref="I7:I21" si="0">IF(H7&gt;=5,90*H7/F7,0)</f>
        <v>0</v>
      </c>
      <c r="J7" s="5">
        <f t="shared" ref="J7:J21" si="1">G7/100*I7</f>
        <v>0</v>
      </c>
      <c r="K7" s="5">
        <f t="shared" ref="K7:K21" si="2">ROUND((G7-J7),0)</f>
        <v>0</v>
      </c>
      <c r="L7" s="5">
        <f t="shared" ref="L7:L21" si="3">ROUND((K7*C7),0)</f>
        <v>0</v>
      </c>
      <c r="M7" s="5">
        <f t="shared" ref="M7:M21" si="4">ROUND((C7*G7),0)</f>
        <v>0</v>
      </c>
    </row>
    <row r="8" spans="1:15" ht="17.25" thickBot="1" x14ac:dyDescent="0.35">
      <c r="A8" s="19"/>
      <c r="B8" s="60" t="s">
        <v>30</v>
      </c>
      <c r="C8" s="20">
        <v>212.74</v>
      </c>
      <c r="D8" s="11">
        <v>2003</v>
      </c>
      <c r="E8" s="11">
        <v>2024</v>
      </c>
      <c r="F8" s="11">
        <v>60</v>
      </c>
      <c r="G8" s="21">
        <v>15000</v>
      </c>
      <c r="H8" s="22">
        <f t="shared" ref="H8:H10" si="5">E8-D8</f>
        <v>21</v>
      </c>
      <c r="I8" s="23">
        <f t="shared" si="0"/>
        <v>31.5</v>
      </c>
      <c r="J8" s="5">
        <f t="shared" si="1"/>
        <v>4725</v>
      </c>
      <c r="K8" s="5">
        <f t="shared" si="2"/>
        <v>10275</v>
      </c>
      <c r="L8" s="5">
        <f t="shared" si="3"/>
        <v>2185904</v>
      </c>
      <c r="M8" s="5">
        <f t="shared" si="4"/>
        <v>3191100</v>
      </c>
    </row>
    <row r="9" spans="1:15" s="25" customFormat="1" ht="17.25" customHeight="1" thickBot="1" x14ac:dyDescent="0.35">
      <c r="A9" s="14"/>
      <c r="B9" s="60" t="s">
        <v>32</v>
      </c>
      <c r="C9" s="24">
        <f>90+13</f>
        <v>103</v>
      </c>
      <c r="D9" s="11">
        <v>2003</v>
      </c>
      <c r="E9" s="11">
        <v>2024</v>
      </c>
      <c r="F9" s="11">
        <v>60</v>
      </c>
      <c r="G9" s="21">
        <v>12000</v>
      </c>
      <c r="H9" s="22">
        <f t="shared" si="5"/>
        <v>21</v>
      </c>
      <c r="I9" s="23">
        <f t="shared" si="0"/>
        <v>31.5</v>
      </c>
      <c r="J9" s="5">
        <f t="shared" si="1"/>
        <v>3780</v>
      </c>
      <c r="K9" s="5">
        <f t="shared" si="2"/>
        <v>8220</v>
      </c>
      <c r="L9" s="5">
        <f t="shared" si="3"/>
        <v>846660</v>
      </c>
      <c r="M9" s="5">
        <f t="shared" si="4"/>
        <v>1236000</v>
      </c>
      <c r="N9" s="23"/>
      <c r="O9" s="2"/>
    </row>
    <row r="10" spans="1:15" ht="17.25" thickBot="1" x14ac:dyDescent="0.35">
      <c r="A10" s="19"/>
      <c r="B10" s="26" t="s">
        <v>31</v>
      </c>
      <c r="C10" s="24">
        <v>90</v>
      </c>
      <c r="D10" s="11">
        <v>2003</v>
      </c>
      <c r="E10" s="11">
        <v>2024</v>
      </c>
      <c r="F10" s="11">
        <v>60</v>
      </c>
      <c r="G10" s="21">
        <v>12000</v>
      </c>
      <c r="H10" s="22">
        <f t="shared" si="5"/>
        <v>21</v>
      </c>
      <c r="I10" s="23">
        <f t="shared" si="0"/>
        <v>31.5</v>
      </c>
      <c r="J10" s="5">
        <f t="shared" si="1"/>
        <v>3780</v>
      </c>
      <c r="K10" s="5">
        <f t="shared" si="2"/>
        <v>8220</v>
      </c>
      <c r="L10" s="5">
        <f t="shared" si="3"/>
        <v>739800</v>
      </c>
      <c r="M10" s="5">
        <f t="shared" si="4"/>
        <v>1080000</v>
      </c>
      <c r="N10" s="27"/>
    </row>
    <row r="11" spans="1:15" hidden="1" x14ac:dyDescent="0.3">
      <c r="A11" s="19"/>
      <c r="B11" s="26"/>
      <c r="C11" s="28">
        <v>0</v>
      </c>
      <c r="D11" s="11">
        <v>0</v>
      </c>
      <c r="E11" s="11">
        <v>2024</v>
      </c>
      <c r="F11" s="11">
        <v>60</v>
      </c>
      <c r="G11" s="21">
        <v>0</v>
      </c>
      <c r="H11" s="22">
        <f t="shared" ref="H11:H21" si="6">E11-D11</f>
        <v>2024</v>
      </c>
      <c r="I11" s="23">
        <f t="shared" si="0"/>
        <v>3036</v>
      </c>
      <c r="J11" s="5">
        <f t="shared" si="1"/>
        <v>0</v>
      </c>
      <c r="K11" s="5">
        <f t="shared" si="2"/>
        <v>0</v>
      </c>
      <c r="L11" s="5">
        <f t="shared" si="3"/>
        <v>0</v>
      </c>
      <c r="M11" s="5">
        <f t="shared" si="4"/>
        <v>0</v>
      </c>
      <c r="N11" s="27"/>
    </row>
    <row r="12" spans="1:15" ht="17.25" hidden="1" thickBot="1" x14ac:dyDescent="0.35">
      <c r="B12" s="29"/>
      <c r="C12" s="28">
        <v>0</v>
      </c>
      <c r="D12" s="11">
        <v>0</v>
      </c>
      <c r="E12" s="11">
        <v>2020</v>
      </c>
      <c r="F12" s="11">
        <v>60</v>
      </c>
      <c r="G12" s="21">
        <v>0</v>
      </c>
      <c r="H12" s="22">
        <f t="shared" si="6"/>
        <v>2020</v>
      </c>
      <c r="I12" s="23">
        <f t="shared" si="0"/>
        <v>3030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5">
        <f t="shared" si="4"/>
        <v>0</v>
      </c>
      <c r="N12" s="27"/>
    </row>
    <row r="13" spans="1:15" hidden="1" x14ac:dyDescent="0.3">
      <c r="A13" s="19"/>
      <c r="B13" s="30"/>
      <c r="C13" s="28">
        <v>0</v>
      </c>
      <c r="D13" s="11">
        <v>0</v>
      </c>
      <c r="E13" s="11">
        <v>2020</v>
      </c>
      <c r="F13" s="11">
        <v>60</v>
      </c>
      <c r="G13" s="21">
        <v>0</v>
      </c>
      <c r="H13" s="22">
        <f t="shared" si="6"/>
        <v>2020</v>
      </c>
      <c r="I13" s="23">
        <f t="shared" si="0"/>
        <v>3030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5">
        <f t="shared" si="4"/>
        <v>0</v>
      </c>
      <c r="N13" s="27"/>
    </row>
    <row r="14" spans="1:15" ht="17.25" hidden="1" thickBot="1" x14ac:dyDescent="0.35">
      <c r="B14" s="29"/>
      <c r="C14" s="28">
        <v>0</v>
      </c>
      <c r="D14" s="11">
        <v>0</v>
      </c>
      <c r="E14" s="11">
        <v>2020</v>
      </c>
      <c r="F14" s="11">
        <v>60</v>
      </c>
      <c r="G14" s="21">
        <v>0</v>
      </c>
      <c r="H14" s="22">
        <f t="shared" si="6"/>
        <v>2020</v>
      </c>
      <c r="I14" s="23">
        <f t="shared" si="0"/>
        <v>3030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5">
        <f t="shared" si="4"/>
        <v>0</v>
      </c>
      <c r="N14" s="27"/>
    </row>
    <row r="15" spans="1:15" hidden="1" x14ac:dyDescent="0.3">
      <c r="A15" s="19"/>
      <c r="B15" s="30"/>
      <c r="C15" s="28">
        <v>0</v>
      </c>
      <c r="D15" s="11">
        <v>0</v>
      </c>
      <c r="E15" s="11">
        <v>2020</v>
      </c>
      <c r="F15" s="11">
        <v>50</v>
      </c>
      <c r="G15" s="21">
        <v>0</v>
      </c>
      <c r="H15" s="22">
        <f t="shared" si="6"/>
        <v>2020</v>
      </c>
      <c r="I15" s="23">
        <f t="shared" si="0"/>
        <v>3636</v>
      </c>
      <c r="J15" s="5">
        <f t="shared" si="1"/>
        <v>0</v>
      </c>
      <c r="K15" s="5">
        <f t="shared" si="2"/>
        <v>0</v>
      </c>
      <c r="L15" s="5">
        <f t="shared" si="3"/>
        <v>0</v>
      </c>
      <c r="M15" s="5">
        <f t="shared" si="4"/>
        <v>0</v>
      </c>
      <c r="N15" s="27"/>
    </row>
    <row r="16" spans="1:15" ht="17.25" hidden="1" thickBot="1" x14ac:dyDescent="0.35">
      <c r="B16" s="29"/>
      <c r="C16" s="28">
        <v>0</v>
      </c>
      <c r="D16" s="11">
        <v>0</v>
      </c>
      <c r="E16" s="11">
        <v>2020</v>
      </c>
      <c r="F16" s="11">
        <v>50</v>
      </c>
      <c r="G16" s="21">
        <v>0</v>
      </c>
      <c r="H16" s="22">
        <f t="shared" si="6"/>
        <v>2020</v>
      </c>
      <c r="I16" s="23">
        <f t="shared" si="0"/>
        <v>3636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5">
        <f t="shared" si="4"/>
        <v>0</v>
      </c>
      <c r="N16" s="27"/>
    </row>
    <row r="17" spans="1:14" hidden="1" x14ac:dyDescent="0.3">
      <c r="A17" s="19"/>
      <c r="B17" s="30"/>
      <c r="C17" s="28">
        <v>0</v>
      </c>
      <c r="D17" s="11">
        <v>0</v>
      </c>
      <c r="E17" s="11">
        <v>2020</v>
      </c>
      <c r="F17" s="11">
        <v>50</v>
      </c>
      <c r="G17" s="21">
        <v>0</v>
      </c>
      <c r="H17" s="22">
        <f t="shared" si="6"/>
        <v>2020</v>
      </c>
      <c r="I17" s="23">
        <f t="shared" si="0"/>
        <v>3636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5">
        <f t="shared" si="4"/>
        <v>0</v>
      </c>
      <c r="N17" s="27"/>
    </row>
    <row r="18" spans="1:14" ht="17.25" hidden="1" thickBot="1" x14ac:dyDescent="0.35">
      <c r="A18" s="19"/>
      <c r="B18" s="31"/>
      <c r="C18" s="28">
        <v>0</v>
      </c>
      <c r="D18" s="11">
        <v>0</v>
      </c>
      <c r="E18" s="11">
        <v>2020</v>
      </c>
      <c r="F18" s="11">
        <v>50</v>
      </c>
      <c r="G18" s="21">
        <v>0</v>
      </c>
      <c r="H18" s="22">
        <f t="shared" si="6"/>
        <v>2020</v>
      </c>
      <c r="I18" s="23">
        <f t="shared" si="0"/>
        <v>3636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5">
        <f t="shared" si="4"/>
        <v>0</v>
      </c>
      <c r="N18" s="27"/>
    </row>
    <row r="19" spans="1:14" ht="17.25" hidden="1" thickBot="1" x14ac:dyDescent="0.35">
      <c r="B19" s="31"/>
      <c r="C19" s="28">
        <v>0</v>
      </c>
      <c r="D19" s="11">
        <v>0</v>
      </c>
      <c r="E19" s="11">
        <v>2020</v>
      </c>
      <c r="F19" s="11">
        <v>50</v>
      </c>
      <c r="G19" s="21">
        <v>0</v>
      </c>
      <c r="H19" s="22">
        <f t="shared" si="6"/>
        <v>2020</v>
      </c>
      <c r="I19" s="23">
        <f t="shared" si="0"/>
        <v>3636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5">
        <f t="shared" si="4"/>
        <v>0</v>
      </c>
      <c r="N19" s="27"/>
    </row>
    <row r="20" spans="1:14" ht="17.25" hidden="1" thickBot="1" x14ac:dyDescent="0.35">
      <c r="A20" s="19"/>
      <c r="B20" s="31"/>
      <c r="C20" s="28">
        <v>0</v>
      </c>
      <c r="D20" s="11">
        <v>0</v>
      </c>
      <c r="E20" s="11">
        <v>2020</v>
      </c>
      <c r="F20" s="11">
        <v>50</v>
      </c>
      <c r="G20" s="21">
        <v>0</v>
      </c>
      <c r="H20" s="22">
        <f t="shared" si="6"/>
        <v>2020</v>
      </c>
      <c r="I20" s="23">
        <f t="shared" si="0"/>
        <v>3636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5">
        <f t="shared" si="4"/>
        <v>0</v>
      </c>
      <c r="N20" s="27"/>
    </row>
    <row r="21" spans="1:14" ht="17.25" hidden="1" thickBot="1" x14ac:dyDescent="0.35">
      <c r="B21" s="31"/>
      <c r="C21" s="28">
        <v>0</v>
      </c>
      <c r="D21" s="11">
        <v>0</v>
      </c>
      <c r="E21" s="11">
        <v>2020</v>
      </c>
      <c r="F21" s="11">
        <v>50</v>
      </c>
      <c r="G21" s="21">
        <v>0</v>
      </c>
      <c r="H21" s="22">
        <f t="shared" si="6"/>
        <v>2020</v>
      </c>
      <c r="I21" s="23">
        <f t="shared" si="0"/>
        <v>3636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5">
        <f t="shared" si="4"/>
        <v>0</v>
      </c>
      <c r="N21" s="27"/>
    </row>
    <row r="22" spans="1:14" x14ac:dyDescent="0.3">
      <c r="B22" s="32"/>
      <c r="C22" s="33"/>
      <c r="D22" s="12"/>
      <c r="E22" s="12"/>
      <c r="F22" s="12"/>
      <c r="G22" s="13"/>
      <c r="H22" s="27"/>
      <c r="I22" s="27"/>
      <c r="J22" s="6"/>
      <c r="K22" s="6"/>
      <c r="L22" s="6">
        <f>SUM(L7:L21)</f>
        <v>3772364</v>
      </c>
      <c r="M22" s="6">
        <f>SUM(M7:M21)</f>
        <v>5507100</v>
      </c>
      <c r="N22" s="27"/>
    </row>
    <row r="23" spans="1:14" x14ac:dyDescent="0.3">
      <c r="B23" s="32"/>
      <c r="C23" s="27"/>
      <c r="D23" s="27"/>
      <c r="E23" s="27"/>
      <c r="F23" s="27"/>
      <c r="G23" s="27"/>
      <c r="H23" s="27"/>
      <c r="I23" s="27"/>
      <c r="J23" s="6"/>
      <c r="K23" s="6"/>
      <c r="L23" s="6"/>
      <c r="M23" s="6"/>
      <c r="N23" s="27"/>
    </row>
    <row r="24" spans="1:14" x14ac:dyDescent="0.3">
      <c r="B24" s="73" t="s">
        <v>25</v>
      </c>
      <c r="C24" s="73"/>
      <c r="D24" s="27"/>
      <c r="E24" s="27"/>
      <c r="F24" s="27"/>
      <c r="G24" s="49"/>
      <c r="H24" s="27"/>
      <c r="I24" s="27"/>
      <c r="J24" s="6"/>
      <c r="K24" s="6"/>
      <c r="L24" s="6"/>
      <c r="M24" s="6"/>
      <c r="N24" s="27"/>
    </row>
    <row r="25" spans="1:14" x14ac:dyDescent="0.3">
      <c r="B25" s="16" t="s">
        <v>24</v>
      </c>
      <c r="C25" s="3">
        <v>0</v>
      </c>
      <c r="D25" s="27"/>
      <c r="E25" s="27"/>
      <c r="F25" s="27" t="s">
        <v>33</v>
      </c>
      <c r="G25" s="27"/>
      <c r="H25" s="27"/>
      <c r="I25" s="27"/>
      <c r="J25" s="6"/>
      <c r="K25" s="6"/>
      <c r="L25" s="6"/>
      <c r="M25" s="6"/>
      <c r="N25" s="27"/>
    </row>
    <row r="26" spans="1:14" x14ac:dyDescent="0.3">
      <c r="B26" s="17" t="s">
        <v>10</v>
      </c>
      <c r="C26" s="5">
        <v>0</v>
      </c>
      <c r="D26" s="27"/>
      <c r="E26" s="27"/>
      <c r="F26" s="27"/>
      <c r="G26" s="27"/>
      <c r="H26" s="27"/>
      <c r="I26" s="27"/>
      <c r="J26" s="6"/>
      <c r="K26" s="6"/>
      <c r="L26" s="6"/>
      <c r="M26" s="6"/>
      <c r="N26" s="27"/>
    </row>
    <row r="27" spans="1:14" x14ac:dyDescent="0.3">
      <c r="B27" s="17" t="s">
        <v>11</v>
      </c>
      <c r="C27" s="3">
        <f>ROUND((C25*C26),0)</f>
        <v>0</v>
      </c>
      <c r="D27" s="27"/>
      <c r="E27" s="27"/>
      <c r="F27" s="27"/>
      <c r="G27" s="27"/>
      <c r="H27" s="27"/>
      <c r="I27" s="27"/>
      <c r="J27" s="6" t="s">
        <v>34</v>
      </c>
      <c r="K27" s="6"/>
      <c r="L27" s="6"/>
      <c r="M27" s="6"/>
      <c r="N27" s="27"/>
    </row>
    <row r="28" spans="1:14" x14ac:dyDescent="0.3">
      <c r="B28" s="32"/>
      <c r="C28" s="27"/>
      <c r="D28" s="27"/>
      <c r="E28" s="27"/>
      <c r="F28" s="27"/>
      <c r="G28" s="27"/>
      <c r="H28" s="27"/>
      <c r="I28" s="27"/>
      <c r="J28" s="6"/>
      <c r="K28" s="6"/>
      <c r="L28" s="6"/>
      <c r="M28" s="6"/>
      <c r="N28" s="27"/>
    </row>
    <row r="29" spans="1:14" ht="22.5" customHeight="1" x14ac:dyDescent="0.3">
      <c r="B29" s="71" t="s">
        <v>19</v>
      </c>
      <c r="C29" s="72"/>
      <c r="D29" s="27"/>
      <c r="E29" s="27"/>
      <c r="F29" s="27"/>
      <c r="G29" s="27"/>
      <c r="H29" s="49"/>
      <c r="I29" s="27"/>
      <c r="J29" s="27"/>
      <c r="K29" s="27"/>
      <c r="L29" s="27"/>
      <c r="M29" s="27"/>
      <c r="N29" s="27"/>
    </row>
    <row r="30" spans="1:14" x14ac:dyDescent="0.3">
      <c r="B30" s="16" t="s">
        <v>15</v>
      </c>
      <c r="C30" s="3">
        <v>0</v>
      </c>
      <c r="E30" s="8"/>
      <c r="F30" s="8"/>
      <c r="G30" s="47"/>
      <c r="H30" s="48"/>
      <c r="I30" s="27"/>
      <c r="K30" s="36"/>
    </row>
    <row r="31" spans="1:14" x14ac:dyDescent="0.3">
      <c r="B31" s="17" t="s">
        <v>10</v>
      </c>
      <c r="C31" s="5">
        <v>0</v>
      </c>
      <c r="D31" s="37"/>
      <c r="E31" s="7"/>
      <c r="F31" s="7"/>
      <c r="G31" s="6"/>
      <c r="H31" s="53"/>
      <c r="I31" s="27"/>
      <c r="K31" s="36"/>
    </row>
    <row r="32" spans="1:14" x14ac:dyDescent="0.3">
      <c r="B32" s="17" t="s">
        <v>11</v>
      </c>
      <c r="C32" s="3">
        <f>ROUND((C30*C31),0)</f>
        <v>0</v>
      </c>
      <c r="D32" s="35"/>
      <c r="E32" s="54"/>
      <c r="F32" s="51"/>
      <c r="G32" s="7"/>
      <c r="H32" s="54"/>
      <c r="I32" s="27"/>
      <c r="K32" s="36"/>
    </row>
    <row r="33" spans="2:14" x14ac:dyDescent="0.3">
      <c r="B33" s="34"/>
      <c r="C33" s="38"/>
      <c r="D33" s="61"/>
      <c r="E33" s="62"/>
      <c r="F33" s="51"/>
      <c r="G33" s="7"/>
      <c r="H33" s="54"/>
      <c r="I33" s="49"/>
      <c r="K33" s="36"/>
    </row>
    <row r="34" spans="2:14" x14ac:dyDescent="0.3">
      <c r="C34" s="35" t="s">
        <v>27</v>
      </c>
      <c r="D34" s="61" t="s">
        <v>28</v>
      </c>
      <c r="E34" s="63"/>
      <c r="F34" s="52"/>
      <c r="G34" s="52"/>
      <c r="H34" s="7"/>
      <c r="I34" s="55"/>
      <c r="K34" s="36"/>
    </row>
    <row r="35" spans="2:14" x14ac:dyDescent="0.3">
      <c r="B35" s="39" t="s">
        <v>17</v>
      </c>
      <c r="C35" s="18">
        <f>C4</f>
        <v>1834000</v>
      </c>
      <c r="D35" s="64">
        <f>C35</f>
        <v>1834000</v>
      </c>
      <c r="E35" s="63"/>
      <c r="F35" s="52"/>
      <c r="G35" s="52"/>
      <c r="H35" s="56"/>
      <c r="I35" s="50"/>
      <c r="K35" s="18"/>
    </row>
    <row r="36" spans="2:14" x14ac:dyDescent="0.3">
      <c r="B36" s="39" t="s">
        <v>18</v>
      </c>
      <c r="C36" s="18">
        <f>L22</f>
        <v>3772364</v>
      </c>
      <c r="D36" s="64">
        <f>C36</f>
        <v>3772364</v>
      </c>
      <c r="E36" s="63"/>
      <c r="F36" s="52"/>
      <c r="G36" s="52"/>
      <c r="H36" s="56"/>
      <c r="I36" s="50"/>
      <c r="K36" s="41"/>
    </row>
    <row r="37" spans="2:14" ht="33" x14ac:dyDescent="0.3">
      <c r="B37" s="39" t="s">
        <v>26</v>
      </c>
      <c r="C37" s="18">
        <f>C27</f>
        <v>0</v>
      </c>
      <c r="D37" s="64">
        <f>C37</f>
        <v>0</v>
      </c>
      <c r="E37" s="63"/>
      <c r="F37" s="52"/>
      <c r="G37" s="52"/>
      <c r="H37" s="56"/>
      <c r="I37" s="50"/>
      <c r="K37" s="41"/>
    </row>
    <row r="38" spans="2:14" x14ac:dyDescent="0.3">
      <c r="B38" s="39" t="s">
        <v>16</v>
      </c>
      <c r="C38" s="18">
        <f>C32</f>
        <v>0</v>
      </c>
      <c r="D38" s="64">
        <f>C38</f>
        <v>0</v>
      </c>
      <c r="E38" s="63"/>
      <c r="F38" s="52"/>
      <c r="G38" s="52"/>
      <c r="H38" s="56"/>
      <c r="I38" s="50"/>
      <c r="J38" s="7"/>
      <c r="K38" s="42"/>
      <c r="L38" s="7"/>
      <c r="M38" s="7"/>
      <c r="N38" s="7"/>
    </row>
    <row r="39" spans="2:14" ht="18" customHeight="1" x14ac:dyDescent="0.3">
      <c r="B39" s="15" t="s">
        <v>12</v>
      </c>
      <c r="C39" s="41">
        <f>C35+C36+C37+C38</f>
        <v>5606364</v>
      </c>
      <c r="D39" s="65">
        <f>C39</f>
        <v>5606364</v>
      </c>
      <c r="E39" s="63"/>
      <c r="F39" s="52"/>
      <c r="G39" s="52"/>
      <c r="H39" s="50"/>
      <c r="I39" s="50"/>
      <c r="J39" s="7"/>
      <c r="K39" s="7"/>
      <c r="L39" s="7"/>
      <c r="M39" s="7"/>
      <c r="N39" s="7"/>
    </row>
    <row r="40" spans="2:14" x14ac:dyDescent="0.3">
      <c r="B40" s="15" t="s">
        <v>13</v>
      </c>
      <c r="C40" s="41">
        <f>ROUND((C39*0.9),0)</f>
        <v>5045728</v>
      </c>
      <c r="D40" s="66">
        <f>ROUND((D39*0.85),0)</f>
        <v>4765409</v>
      </c>
      <c r="E40" s="63"/>
      <c r="F40" s="52"/>
      <c r="G40" s="52"/>
      <c r="H40" s="50"/>
      <c r="I40" s="50"/>
      <c r="J40" s="7"/>
      <c r="K40" s="7"/>
      <c r="L40" s="7"/>
      <c r="M40" s="7"/>
      <c r="N40" s="7"/>
    </row>
    <row r="41" spans="2:14" ht="16.5" hidden="1" customHeight="1" x14ac:dyDescent="0.3">
      <c r="B41" s="39" t="s">
        <v>11</v>
      </c>
      <c r="C41" s="18">
        <f>C39*0.8</f>
        <v>4485091.2</v>
      </c>
      <c r="D41" s="67"/>
      <c r="E41" s="68"/>
      <c r="F41" s="44"/>
      <c r="G41" s="44"/>
      <c r="H41" s="7"/>
      <c r="I41" s="7"/>
      <c r="J41" s="7"/>
      <c r="K41" s="7"/>
      <c r="L41" s="7"/>
      <c r="M41" s="7"/>
      <c r="N41" s="7"/>
    </row>
    <row r="42" spans="2:14" ht="16.5" hidden="1" customHeight="1" x14ac:dyDescent="0.3">
      <c r="B42" s="15"/>
      <c r="C42" s="18">
        <f>ROUNDUP(C41,0)</f>
        <v>4485092</v>
      </c>
      <c r="D42" s="67"/>
      <c r="E42" s="68"/>
      <c r="F42" s="44"/>
      <c r="G42" s="44"/>
      <c r="H42" s="7"/>
      <c r="I42" s="7"/>
      <c r="J42" s="7"/>
      <c r="K42" s="7"/>
      <c r="L42" s="7"/>
      <c r="M42" s="7"/>
      <c r="N42" s="7"/>
    </row>
    <row r="43" spans="2:14" ht="16.5" hidden="1" customHeight="1" x14ac:dyDescent="0.3">
      <c r="B43" s="15"/>
      <c r="C43" s="18">
        <f>C42-C41</f>
        <v>0.79999999981373549</v>
      </c>
      <c r="D43" s="67"/>
      <c r="E43" s="68"/>
      <c r="F43" s="44"/>
      <c r="G43" s="44"/>
      <c r="H43" s="7"/>
      <c r="I43" s="7"/>
      <c r="J43" s="7"/>
      <c r="K43" s="7"/>
      <c r="L43" s="7"/>
      <c r="M43" s="7"/>
      <c r="N43" s="7"/>
    </row>
    <row r="44" spans="2:14" x14ac:dyDescent="0.3">
      <c r="B44" s="15" t="s">
        <v>14</v>
      </c>
      <c r="C44" s="41">
        <f>ROUND((C39*0.8),0)</f>
        <v>4485091</v>
      </c>
      <c r="D44" s="66">
        <f>ROUND((D39*0.7),0)</f>
        <v>3924455</v>
      </c>
      <c r="E44" s="68"/>
      <c r="F44" s="45"/>
      <c r="G44" s="44"/>
      <c r="H44" s="43"/>
      <c r="I44" s="7"/>
      <c r="J44" s="7"/>
      <c r="K44" s="7"/>
      <c r="L44" s="7"/>
      <c r="M44" s="7"/>
      <c r="N44" s="7"/>
    </row>
    <row r="45" spans="2:14" ht="16.5" hidden="1" customHeight="1" x14ac:dyDescent="0.3">
      <c r="B45" s="2" t="s">
        <v>11</v>
      </c>
      <c r="C45" s="41" t="e">
        <f>#REF!</f>
        <v>#REF!</v>
      </c>
      <c r="D45" s="67"/>
      <c r="E45" s="68"/>
      <c r="F45" s="45"/>
      <c r="G45" s="44"/>
      <c r="H45" s="7"/>
      <c r="I45" s="7"/>
      <c r="J45" s="7"/>
      <c r="K45" s="7"/>
      <c r="L45" s="7"/>
      <c r="M45" s="7"/>
      <c r="N45" s="7"/>
    </row>
    <row r="46" spans="2:14" ht="16.5" hidden="1" customHeight="1" x14ac:dyDescent="0.3">
      <c r="C46" s="18" t="e">
        <f>ROUNDUP(C45,0)</f>
        <v>#REF!</v>
      </c>
      <c r="D46" s="67"/>
      <c r="E46" s="68"/>
      <c r="F46" s="44"/>
      <c r="G46" s="44"/>
      <c r="H46" s="7"/>
      <c r="I46" s="7"/>
      <c r="J46" s="7"/>
      <c r="K46" s="7"/>
      <c r="L46" s="7"/>
      <c r="M46" s="7"/>
      <c r="N46" s="7"/>
    </row>
    <row r="47" spans="2:14" ht="16.5" hidden="1" customHeight="1" x14ac:dyDescent="0.3">
      <c r="C47" s="18" t="e">
        <f>C46-C45</f>
        <v>#REF!</v>
      </c>
      <c r="D47" s="67"/>
      <c r="E47" s="68"/>
      <c r="F47" s="44"/>
      <c r="G47" s="44"/>
      <c r="H47" s="7"/>
      <c r="I47" s="7"/>
      <c r="J47" s="7"/>
      <c r="K47" s="7"/>
      <c r="L47" s="7"/>
      <c r="M47" s="7"/>
      <c r="N47" s="7"/>
    </row>
    <row r="48" spans="2:14" x14ac:dyDescent="0.3">
      <c r="B48" s="15" t="s">
        <v>20</v>
      </c>
      <c r="C48" s="41">
        <f>C36*85%</f>
        <v>3206509.4</v>
      </c>
      <c r="D48" s="67">
        <f>C48</f>
        <v>3206509.4</v>
      </c>
      <c r="E48" s="68"/>
      <c r="F48" s="44"/>
      <c r="G48" s="44"/>
      <c r="H48" s="7"/>
      <c r="I48" s="7"/>
      <c r="J48" s="7"/>
      <c r="K48" s="7"/>
      <c r="L48" s="7"/>
      <c r="M48" s="46"/>
      <c r="N48" s="7"/>
    </row>
    <row r="49" spans="2:14" x14ac:dyDescent="0.3">
      <c r="D49" s="69"/>
      <c r="E49" s="70"/>
      <c r="F49" s="7"/>
      <c r="G49" s="7"/>
      <c r="H49" s="7"/>
      <c r="I49" s="7"/>
      <c r="J49" s="7"/>
      <c r="K49" s="7"/>
      <c r="L49" s="7"/>
      <c r="M49" s="46"/>
      <c r="N49" s="7"/>
    </row>
    <row r="50" spans="2:14" x14ac:dyDescent="0.3">
      <c r="E50" s="7"/>
      <c r="F50" s="46"/>
      <c r="G50" s="7"/>
      <c r="H50" s="7"/>
      <c r="I50" s="7"/>
      <c r="J50" s="7"/>
      <c r="K50" s="7"/>
      <c r="L50" s="7"/>
      <c r="M50" s="7"/>
      <c r="N50" s="7"/>
    </row>
    <row r="51" spans="2:14" ht="33" x14ac:dyDescent="0.3">
      <c r="B51" s="15" t="s">
        <v>35</v>
      </c>
      <c r="E51" s="7"/>
      <c r="F51" s="46"/>
      <c r="G51" s="7"/>
      <c r="H51" s="7"/>
      <c r="I51" s="7"/>
      <c r="J51" s="7"/>
      <c r="K51" s="7"/>
      <c r="L51" s="7"/>
      <c r="M51" s="7"/>
      <c r="N51" s="7"/>
    </row>
    <row r="52" spans="2:14" x14ac:dyDescent="0.3">
      <c r="E52" s="7"/>
      <c r="F52" s="46"/>
      <c r="G52" s="7"/>
      <c r="H52" s="7"/>
      <c r="I52" s="7"/>
      <c r="J52" s="7"/>
      <c r="K52" s="7"/>
      <c r="L52" s="7"/>
      <c r="M52" s="7"/>
      <c r="N52" s="7"/>
    </row>
    <row r="53" spans="2:14" x14ac:dyDescent="0.3">
      <c r="E53" s="7"/>
      <c r="F53" s="46"/>
      <c r="G53" s="7"/>
      <c r="H53" s="7"/>
      <c r="I53" s="7"/>
      <c r="J53" s="7"/>
      <c r="K53" s="7"/>
      <c r="L53" s="7"/>
      <c r="M53" s="7"/>
      <c r="N53" s="7"/>
    </row>
    <row r="54" spans="2:14" x14ac:dyDescent="0.3">
      <c r="E54" s="7"/>
      <c r="F54" s="46"/>
      <c r="G54" s="7"/>
      <c r="H54" s="7"/>
      <c r="I54" s="7"/>
      <c r="J54" s="7"/>
      <c r="K54" s="7"/>
      <c r="L54" s="7"/>
      <c r="M54" s="7"/>
      <c r="N54" s="7"/>
    </row>
    <row r="55" spans="2:14" x14ac:dyDescent="0.3">
      <c r="E55" s="7"/>
      <c r="F55" s="46"/>
      <c r="G55" s="7"/>
      <c r="H55" s="7"/>
      <c r="I55" s="7"/>
      <c r="J55" s="7"/>
      <c r="K55" s="7"/>
      <c r="L55" s="7"/>
      <c r="M55" s="7"/>
      <c r="N55" s="7"/>
    </row>
    <row r="56" spans="2:14" x14ac:dyDescent="0.3">
      <c r="E56" s="7"/>
      <c r="F56" s="46"/>
      <c r="G56" s="7"/>
      <c r="H56" s="7"/>
      <c r="I56" s="7"/>
      <c r="J56" s="7"/>
      <c r="K56" s="7"/>
      <c r="L56" s="7"/>
      <c r="M56" s="7"/>
      <c r="N56" s="7"/>
    </row>
    <row r="57" spans="2:14" x14ac:dyDescent="0.3">
      <c r="E57" s="7"/>
      <c r="F57" s="46"/>
      <c r="G57" s="7"/>
      <c r="H57" s="7"/>
      <c r="I57" s="7"/>
      <c r="J57" s="7"/>
      <c r="K57" s="7"/>
      <c r="L57" s="7"/>
      <c r="M57" s="7"/>
      <c r="N57" s="7"/>
    </row>
    <row r="58" spans="2:14" x14ac:dyDescent="0.3">
      <c r="E58" s="7"/>
      <c r="F58" s="46"/>
      <c r="G58" s="7"/>
      <c r="H58" s="7"/>
      <c r="I58" s="7"/>
      <c r="J58" s="7"/>
      <c r="K58" s="7"/>
      <c r="L58" s="7"/>
      <c r="M58" s="7"/>
      <c r="N58" s="7"/>
    </row>
    <row r="59" spans="2:14" x14ac:dyDescent="0.3">
      <c r="E59" s="7"/>
      <c r="F59" s="46"/>
      <c r="G59" s="7"/>
      <c r="H59" s="7"/>
      <c r="I59" s="7"/>
      <c r="J59" s="7"/>
      <c r="K59" s="7"/>
      <c r="L59" s="7"/>
      <c r="M59" s="7"/>
      <c r="N59" s="7"/>
    </row>
    <row r="60" spans="2:14" x14ac:dyDescent="0.3"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x14ac:dyDescent="0.3"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x14ac:dyDescent="0.3"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x14ac:dyDescent="0.3"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2:14" x14ac:dyDescent="0.3"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5:14" x14ac:dyDescent="0.3"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5:14" x14ac:dyDescent="0.3"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5:14" x14ac:dyDescent="0.3"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5:14" x14ac:dyDescent="0.3"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5:14" x14ac:dyDescent="0.3"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5:14" x14ac:dyDescent="0.3"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5:14" x14ac:dyDescent="0.3"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5:14" x14ac:dyDescent="0.3"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5:14" x14ac:dyDescent="0.3"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5:14" x14ac:dyDescent="0.3"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5:14" x14ac:dyDescent="0.3"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5:14" x14ac:dyDescent="0.3"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5:14" x14ac:dyDescent="0.3"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5:14" x14ac:dyDescent="0.3"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5:14" x14ac:dyDescent="0.3"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5:14" x14ac:dyDescent="0.3"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5:14" x14ac:dyDescent="0.3"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5:14" x14ac:dyDescent="0.3"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5:14" x14ac:dyDescent="0.3"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5:14" x14ac:dyDescent="0.3"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5:14" x14ac:dyDescent="0.3"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5:14" x14ac:dyDescent="0.3"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5:14" x14ac:dyDescent="0.3"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5:14" x14ac:dyDescent="0.3"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5:14" x14ac:dyDescent="0.3"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5:14" x14ac:dyDescent="0.3"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5:14" x14ac:dyDescent="0.3"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5:14" x14ac:dyDescent="0.3"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5:14" x14ac:dyDescent="0.3"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5:14" x14ac:dyDescent="0.3"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5:14" x14ac:dyDescent="0.3"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5:14" x14ac:dyDescent="0.3"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5:14" x14ac:dyDescent="0.3"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5:14" x14ac:dyDescent="0.3"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5:14" x14ac:dyDescent="0.3"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5:14" x14ac:dyDescent="0.3"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5:14" x14ac:dyDescent="0.3"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5:14" x14ac:dyDescent="0.3"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5:14" x14ac:dyDescent="0.3"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5:14" x14ac:dyDescent="0.3"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5:14" x14ac:dyDescent="0.3"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5:14" x14ac:dyDescent="0.3"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5:14" x14ac:dyDescent="0.3"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5:14" x14ac:dyDescent="0.3"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5:14" x14ac:dyDescent="0.3"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5:14" x14ac:dyDescent="0.3"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5:14" x14ac:dyDescent="0.3"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5:14" x14ac:dyDescent="0.3"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5:14" x14ac:dyDescent="0.3"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5:14" x14ac:dyDescent="0.3"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5:14" x14ac:dyDescent="0.3"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5:14" x14ac:dyDescent="0.3"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5:14" x14ac:dyDescent="0.3"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5:14" x14ac:dyDescent="0.3"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5:14" x14ac:dyDescent="0.3"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5:14" x14ac:dyDescent="0.3"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5:14" x14ac:dyDescent="0.3"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5:14" x14ac:dyDescent="0.3"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5:14" x14ac:dyDescent="0.3"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5:14" x14ac:dyDescent="0.3"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5:14" x14ac:dyDescent="0.3"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5:14" x14ac:dyDescent="0.3"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5:14" x14ac:dyDescent="0.3"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5:14" x14ac:dyDescent="0.3"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5:14" x14ac:dyDescent="0.3"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5:14" x14ac:dyDescent="0.3"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5:14" x14ac:dyDescent="0.3"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5:14" x14ac:dyDescent="0.3"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5:14" x14ac:dyDescent="0.3"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5:14" x14ac:dyDescent="0.3"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5:14" x14ac:dyDescent="0.3"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5:14" x14ac:dyDescent="0.3"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5:14" x14ac:dyDescent="0.3"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5:14" x14ac:dyDescent="0.3"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5:14" x14ac:dyDescent="0.3"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5:14" x14ac:dyDescent="0.3"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5:14" x14ac:dyDescent="0.3"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5:14" x14ac:dyDescent="0.3"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5:14" x14ac:dyDescent="0.3"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5:14" x14ac:dyDescent="0.3"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5:14" x14ac:dyDescent="0.3"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5:14" x14ac:dyDescent="0.3"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5:14" x14ac:dyDescent="0.3"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5:14" x14ac:dyDescent="0.3"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5:14" x14ac:dyDescent="0.3"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5:14" x14ac:dyDescent="0.3">
      <c r="E150" s="7"/>
      <c r="F150" s="7"/>
      <c r="G150" s="7"/>
      <c r="H150" s="7"/>
      <c r="I150" s="7"/>
      <c r="J150" s="7"/>
      <c r="K150" s="7"/>
      <c r="L150" s="7"/>
      <c r="M150" s="7"/>
      <c r="N150" s="7"/>
    </row>
  </sheetData>
  <mergeCells count="2">
    <mergeCell ref="B29:C29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2024-07-02T08:51:44Z</dcterms:modified>
</cp:coreProperties>
</file>