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Amol Yeo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H9" i="38" l="1"/>
  <c r="G9" i="38"/>
  <c r="D27" i="23" l="1"/>
  <c r="C18" i="25" l="1"/>
  <c r="Q4" i="4" l="1"/>
  <c r="P3" i="4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6" i="4"/>
  <c r="Q6" i="4" s="1"/>
  <c r="P7" i="4"/>
  <c r="Q7" i="4" s="1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<sst xmlns="http://schemas.openxmlformats.org/spreadsheetml/2006/main" count="130" uniqueCount="99">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</sst>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11</xdr:col>
      <xdr:colOff>483407</xdr:colOff>
      <xdr:row>21</xdr:row>
      <xdr:rowOff>95249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4"/>
          <a:ext cx="7189007" cy="4067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12</xdr:col>
      <xdr:colOff>109211</xdr:colOff>
      <xdr:row>21</xdr:row>
      <xdr:rowOff>161925</xdr:rowOff>
    </xdr:to>
    <xdr:pic>
      <xdr:nvPicPr>
        <xdr:cNvPr id="307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66675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25435</xdr:colOff>
      <xdr:row>21</xdr:row>
      <xdr:rowOff>76200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731035" cy="40767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395425</xdr:colOff>
      <xdr:row>23</xdr:row>
      <xdr:rowOff>145676</xdr:rowOff>
    </xdr:to>
    <xdr:pic>
      <xdr:nvPicPr>
        <xdr:cNvPr id="6145" name="Picture 1" descr="WhatsApp Image 2023-01-03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261954" cy="452717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29535</v>
      </c>
      <c r="F2" s="73"/>
      <c r="G2" s="120" t="s">
        <v>77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27500</v>
      </c>
      <c r="D3" s="40"/>
      <c r="E3" s="40"/>
      <c r="F3" s="40"/>
      <c r="G3" s="79" t="s">
        <v>78</v>
      </c>
      <c r="H3" s="80" t="s">
        <v>79</v>
      </c>
      <c r="I3" s="81"/>
      <c r="J3" s="73"/>
      <c r="K3" s="82" t="s">
        <v>80</v>
      </c>
      <c r="L3" s="83"/>
      <c r="M3" s="73"/>
      <c r="N3" s="84" t="s">
        <v>81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78</v>
      </c>
      <c r="O4" s="92" t="s">
        <v>79</v>
      </c>
      <c r="P4" s="93"/>
      <c r="Q4" s="73"/>
      <c r="R4" s="73"/>
      <c r="S4" s="73"/>
    </row>
    <row r="5" spans="1:19" ht="15.75" thickBot="1">
      <c r="A5" s="73"/>
      <c r="B5" s="40" t="s">
        <v>82</v>
      </c>
      <c r="C5" s="55">
        <f>C3+C4</f>
        <v>27500</v>
      </c>
      <c r="D5" s="56" t="s">
        <v>61</v>
      </c>
      <c r="E5" s="57">
        <f>ROUND(C5/10.764,0)</f>
        <v>2555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83</v>
      </c>
      <c r="C6" s="51">
        <v>5300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84</v>
      </c>
      <c r="C7" s="55">
        <f>C5-C6</f>
        <v>22200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85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86</v>
      </c>
      <c r="C9" s="73"/>
      <c r="D9" s="55">
        <f>ROUND(C7*D8,0)</f>
        <v>22200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87</v>
      </c>
      <c r="C10" s="55">
        <f>C6+D9</f>
        <v>27500</v>
      </c>
      <c r="D10" s="56" t="s">
        <v>61</v>
      </c>
      <c r="E10" s="57">
        <f>ROUND(C10/10.764,0)</f>
        <v>2555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2024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1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88</v>
      </c>
      <c r="C15" s="46">
        <f>60-C14</f>
        <v>59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739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1888145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1478000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14" sqref="E14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C2" s="16" t="s">
        <v>76</v>
      </c>
      <c r="D2" s="17"/>
      <c r="F2" s="76"/>
      <c r="G2" s="76"/>
    </row>
    <row r="3" spans="1:9">
      <c r="A3" s="15" t="s">
        <v>13</v>
      </c>
      <c r="B3" s="18"/>
      <c r="C3" s="19">
        <v>4500</v>
      </c>
      <c r="D3" s="20" t="s">
        <v>98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2500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2500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4500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95</v>
      </c>
      <c r="B18" s="7"/>
      <c r="C18" s="74">
        <v>739</v>
      </c>
      <c r="D18" s="74"/>
      <c r="E18" s="75"/>
      <c r="F18" s="76"/>
      <c r="G18" s="76"/>
    </row>
    <row r="19" spans="1:9">
      <c r="A19" s="15"/>
      <c r="B19" s="6"/>
      <c r="C19" s="29">
        <f>C18*C16</f>
        <v>3325500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C20*90</f>
        <v>284330250</v>
      </c>
      <c r="C20" s="30">
        <f>C19*95%</f>
        <v>3159225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2660400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1478000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6928.125</v>
      </c>
      <c r="D25" s="30"/>
    </row>
    <row r="26" spans="1:9">
      <c r="C26" s="30"/>
      <c r="D26" s="30"/>
    </row>
    <row r="27" spans="1:9">
      <c r="C27" s="30">
        <v>68.62</v>
      </c>
      <c r="D27" s="118">
        <f>C27*10.764</f>
        <v>738.62567999999999</v>
      </c>
      <c r="E27" s="119"/>
      <c r="F27" s="119"/>
    </row>
    <row r="28" spans="1:9">
      <c r="C28"/>
      <c r="D28"/>
    </row>
    <row r="29" spans="1:9">
      <c r="C29">
        <v>640</v>
      </c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Normal="100" workbookViewId="0">
      <selection activeCell="O11" sqref="O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208.33333333333334</v>
      </c>
      <c r="C2" s="4">
        <f t="shared" ref="C2:C15" si="2">B2*1.2</f>
        <v>250</v>
      </c>
      <c r="D2" s="4">
        <f t="shared" ref="D2:D15" si="3">C2*1.2</f>
        <v>300</v>
      </c>
      <c r="E2" s="5">
        <f t="shared" ref="E2:E15" si="4">R2</f>
        <v>1200000</v>
      </c>
      <c r="F2" s="65">
        <f t="shared" ref="F2:F15" si="5">ROUND((E2/B2),0)</f>
        <v>5760</v>
      </c>
      <c r="G2" s="65">
        <f t="shared" ref="G2:G15" si="6">ROUND((E2/C2),0)</f>
        <v>4800</v>
      </c>
      <c r="H2" s="65">
        <f t="shared" ref="H2:H15" si="7">ROUND((E2/D2),0)</f>
        <v>4000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250</v>
      </c>
      <c r="Q2" s="73">
        <f t="shared" ref="Q2:Q7" si="10">P2/1.2</f>
        <v>208.33333333333334</v>
      </c>
      <c r="R2" s="2">
        <v>1200000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666.66666666666674</v>
      </c>
      <c r="C4" s="4">
        <f t="shared" si="2"/>
        <v>800.00000000000011</v>
      </c>
      <c r="D4" s="4">
        <f t="shared" si="3"/>
        <v>960.00000000000011</v>
      </c>
      <c r="E4" s="5">
        <f t="shared" si="4"/>
        <v>3000000</v>
      </c>
      <c r="F4" s="65">
        <f t="shared" si="5"/>
        <v>4500</v>
      </c>
      <c r="G4" s="65">
        <f t="shared" si="6"/>
        <v>3750</v>
      </c>
      <c r="H4" s="65">
        <f t="shared" si="7"/>
        <v>3125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800</v>
      </c>
      <c r="Q4" s="73">
        <f t="shared" si="10"/>
        <v>666.66666666666674</v>
      </c>
      <c r="R4" s="2">
        <v>3000000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</v>
      </c>
      <c r="F5" s="65">
        <f t="shared" si="5"/>
        <v>3889</v>
      </c>
      <c r="G5" s="65">
        <f t="shared" si="6"/>
        <v>3241</v>
      </c>
      <c r="H5" s="65">
        <f t="shared" si="7"/>
        <v>2701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900</v>
      </c>
      <c r="R5" s="2">
        <v>3500000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5" t="e">
        <f t="shared" si="5"/>
        <v>#DIV/0!</v>
      </c>
      <c r="G6" s="65" t="e">
        <f t="shared" si="6"/>
        <v>#DIV/0!</v>
      </c>
      <c r="H6" s="65" t="e">
        <f t="shared" si="7"/>
        <v>#DIV/0!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f t="shared" ref="P6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3">
        <v>0</v>
      </c>
      <c r="P7" s="73">
        <f t="shared" ref="P7" si="12">O7/1.2</f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3">O8/1.2</f>
        <v>0</v>
      </c>
      <c r="Q8" s="73">
        <f t="shared" ref="Q8" si="14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5">O9/1.2</f>
        <v>0</v>
      </c>
      <c r="Q9" s="73">
        <f t="shared" ref="Q9" si="16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7">O10/1.2</f>
        <v>0</v>
      </c>
      <c r="Q10" s="73">
        <f t="shared" ref="Q10" si="18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9">O11/1.2</f>
        <v>0</v>
      </c>
      <c r="Q11">
        <f t="shared" ref="Q11" si="20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21">O12/1.2</f>
        <v>0</v>
      </c>
      <c r="Q12">
        <f t="shared" ref="Q12" si="22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3">O13/1.2</f>
        <v>0</v>
      </c>
      <c r="Q13">
        <f t="shared" ref="Q13" si="24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5">O14/1.2</f>
        <v>0</v>
      </c>
      <c r="Q14">
        <f t="shared" ref="Q14:Q15" si="26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5"/>
        <v>0</v>
      </c>
      <c r="Q15">
        <f t="shared" si="26"/>
        <v>0</v>
      </c>
      <c r="R15" s="2">
        <v>0</v>
      </c>
      <c r="S15" s="2"/>
    </row>
    <row r="16" spans="1:35">
      <c r="A16" s="4">
        <f t="shared" ref="A16:A19" si="27">N16</f>
        <v>0</v>
      </c>
      <c r="B16" s="4">
        <f t="shared" ref="B16:B19" si="28">Q16</f>
        <v>0</v>
      </c>
      <c r="C16" s="4">
        <f t="shared" ref="C16:C19" si="29">B16*1.2</f>
        <v>0</v>
      </c>
      <c r="D16" s="4">
        <f t="shared" ref="D16:D19" si="30">C16*1.2</f>
        <v>0</v>
      </c>
      <c r="E16" s="5">
        <f t="shared" ref="E16:E19" si="31">R16</f>
        <v>0</v>
      </c>
      <c r="F16" s="4" t="e">
        <f t="shared" ref="F16:F19" si="32">ROUND((E16/B16),0)</f>
        <v>#DIV/0!</v>
      </c>
      <c r="G16" s="4" t="e">
        <f t="shared" ref="G16:G19" si="33">ROUND((E16/C16),0)</f>
        <v>#DIV/0!</v>
      </c>
      <c r="H16" s="4" t="e">
        <f t="shared" ref="H16:H19" si="34">ROUND((E16/D16),0)</f>
        <v>#DIV/0!</v>
      </c>
      <c r="I16" s="4">
        <f t="shared" ref="I16:J19" si="35">T16</f>
        <v>0</v>
      </c>
      <c r="J16" s="4">
        <f t="shared" si="35"/>
        <v>0</v>
      </c>
      <c r="O16" s="73">
        <v>0</v>
      </c>
      <c r="P16">
        <f>O16/1.2</f>
        <v>0</v>
      </c>
      <c r="Q16">
        <f t="shared" ref="Q16:Q18" si="36">P16/1.2</f>
        <v>0</v>
      </c>
      <c r="R16" s="2">
        <v>0</v>
      </c>
      <c r="S16" s="2"/>
    </row>
    <row r="17" spans="1:19">
      <c r="A17" s="4">
        <f t="shared" si="27"/>
        <v>0</v>
      </c>
      <c r="B17" s="4">
        <f t="shared" si="28"/>
        <v>0</v>
      </c>
      <c r="C17" s="4">
        <f t="shared" si="29"/>
        <v>0</v>
      </c>
      <c r="D17" s="4">
        <f t="shared" si="30"/>
        <v>0</v>
      </c>
      <c r="E17" s="5">
        <f t="shared" si="31"/>
        <v>0</v>
      </c>
      <c r="F17" s="4" t="e">
        <f t="shared" si="32"/>
        <v>#DIV/0!</v>
      </c>
      <c r="G17" s="4" t="e">
        <f t="shared" si="33"/>
        <v>#DIV/0!</v>
      </c>
      <c r="H17" s="4" t="e">
        <f t="shared" si="34"/>
        <v>#DIV/0!</v>
      </c>
      <c r="I17" s="4">
        <f t="shared" si="35"/>
        <v>0</v>
      </c>
      <c r="J17" s="4">
        <f t="shared" si="35"/>
        <v>0</v>
      </c>
      <c r="O17" s="73">
        <v>0</v>
      </c>
      <c r="P17">
        <f t="shared" ref="P17" si="37">O17/1.2</f>
        <v>0</v>
      </c>
      <c r="Q17">
        <f t="shared" si="36"/>
        <v>0</v>
      </c>
      <c r="R17" s="2">
        <v>0</v>
      </c>
      <c r="S17" s="2"/>
    </row>
    <row r="18" spans="1:19">
      <c r="A18" s="4">
        <f t="shared" si="27"/>
        <v>0</v>
      </c>
      <c r="B18" s="4">
        <f t="shared" si="28"/>
        <v>0</v>
      </c>
      <c r="C18" s="4">
        <f t="shared" si="29"/>
        <v>0</v>
      </c>
      <c r="D18" s="4">
        <f t="shared" si="30"/>
        <v>0</v>
      </c>
      <c r="E18" s="5">
        <f t="shared" si="31"/>
        <v>0</v>
      </c>
      <c r="F18" s="4" t="e">
        <f t="shared" si="32"/>
        <v>#DIV/0!</v>
      </c>
      <c r="G18" s="4" t="e">
        <f t="shared" si="33"/>
        <v>#DIV/0!</v>
      </c>
      <c r="H18" s="4" t="e">
        <f t="shared" si="34"/>
        <v>#DIV/0!</v>
      </c>
      <c r="I18" s="4">
        <f t="shared" si="35"/>
        <v>0</v>
      </c>
      <c r="J18" s="4">
        <f t="shared" si="35"/>
        <v>0</v>
      </c>
      <c r="O18" s="73">
        <v>0</v>
      </c>
      <c r="P18">
        <f>O18/1.2</f>
        <v>0</v>
      </c>
      <c r="Q18">
        <f t="shared" si="36"/>
        <v>0</v>
      </c>
      <c r="R18" s="2">
        <v>0</v>
      </c>
      <c r="S18" s="2"/>
    </row>
    <row r="19" spans="1:19">
      <c r="A19" s="4">
        <f t="shared" si="27"/>
        <v>0</v>
      </c>
      <c r="B19" s="4">
        <f t="shared" si="28"/>
        <v>0</v>
      </c>
      <c r="C19" s="4">
        <f t="shared" si="29"/>
        <v>0</v>
      </c>
      <c r="D19" s="4">
        <f t="shared" si="30"/>
        <v>0</v>
      </c>
      <c r="E19" s="5">
        <f t="shared" si="31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 s="73">
        <v>0</v>
      </c>
      <c r="P19" s="73">
        <f>O19/1.2</f>
        <v>0</v>
      </c>
      <c r="Q19" s="73">
        <f t="shared" ref="Q19" si="38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22" sqref="H2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H26" sqref="H26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H9"/>
  <sheetViews>
    <sheetView workbookViewId="0">
      <selection activeCell="F13" sqref="F13"/>
    </sheetView>
  </sheetViews>
  <sheetFormatPr defaultRowHeight="15"/>
  <sheetData>
    <row r="4" spans="7:8">
      <c r="G4">
        <v>1187</v>
      </c>
    </row>
    <row r="5" spans="7:8">
      <c r="G5">
        <v>164</v>
      </c>
    </row>
    <row r="6" spans="7:8">
      <c r="G6">
        <v>39</v>
      </c>
    </row>
    <row r="7" spans="7:8">
      <c r="G7">
        <v>344</v>
      </c>
    </row>
    <row r="9" spans="7:8">
      <c r="G9">
        <f>G4-G5-G6-G7</f>
        <v>640</v>
      </c>
      <c r="H9">
        <f>G9*1.4</f>
        <v>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2024-06-21T12:33:10Z</dcterms:modified>
</cp:coreProperties>
</file>