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ABHIJIT NILKANTH DIXIT  - SBI\"/>
    </mc:Choice>
  </mc:AlternateContent>
  <xr:revisionPtr revIDLastSave="0" documentId="13_ncr:1_{7D036B95-F2A1-4258-BE0B-F969DF866C3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10" i="18" l="1"/>
  <c r="G33" i="4"/>
  <c r="W31" i="4" l="1"/>
  <c r="W36" i="4" l="1"/>
  <c r="W37" i="4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2" i="4"/>
  <c r="W40" i="4"/>
  <c r="W42" i="4" s="1"/>
  <c r="W45" i="4" s="1"/>
  <c r="W46" i="4" s="1"/>
  <c r="S39" i="4" l="1"/>
  <c r="S40" i="4" s="1"/>
  <c r="S42" i="4" s="1"/>
  <c r="W34" i="4"/>
  <c r="W38" i="4"/>
  <c r="W39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<sst xmlns="http://schemas.openxmlformats.org/spreadsheetml/2006/main" count="50" uniqueCount="43">
  <si>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</si>
  <si>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</si>
  <si>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</si>
  <si>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</si>
  <si>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</si>
  <si>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</si>
  <si>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</si>
  <si>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</si>
  <si>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</si>
  <si>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</si>
  <si>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</si>
  <si>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</si>
  <si>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</si>
  <si>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</si>
  <si>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</si>
  <si>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</si>
  <si>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</si>
  <si>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</si>
  <si>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</si>
  <si>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</si>
  <si>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</si>
  <si>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</si>
  <si>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</si>
  <si>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</si>
  <si>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</si>
  <si>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</si>
  <si>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</si>
  <si>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</si>
  <si>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</si>
  <si>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</si>
  <si>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</si>
  <si>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</si>
  <si>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</si>
  <si>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</si>
  <si>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</si>
  <si>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</si>
  <si>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</si>
  <si>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Thane ) - SHRI. ABHIJIT NILKANTH DIXIT &amp; MRS. PALLAVI ABHIJIT DIXIT</t>
  </si>
  <si>
    <t>Agree BUA</t>
  </si>
  <si>
    <t>As per OC</t>
  </si>
  <si>
    <t>rate on BUA</t>
  </si>
  <si>
    <t>FMV / RV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</si>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</sst>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40</xdr:row>
      <xdr:rowOff>115316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4D50B8-A9E3-4AB2-B710-65ECC2129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2781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18</xdr:col>
      <xdr:colOff>182191</xdr:colOff>
      <xdr:row>39</xdr:row>
      <xdr:rowOff>48615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8015FE-888E-42B6-A9C7-5AB02FE4D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8716591" cy="709711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17</xdr:col>
      <xdr:colOff>163139</xdr:colOff>
      <xdr:row>35</xdr:row>
      <xdr:rowOff>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D50277-D644-46C7-82DD-95F47EDCD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8697539" cy="647790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362936</xdr:colOff>
      <xdr:row>44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B8B9B9-A8F2-4E9A-8599-4F90DF49B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068536" cy="8259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239349</xdr:colOff>
      <xdr:row>43</xdr:row>
      <xdr:rowOff>181984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884E9D-8F57-4CDB-BDC7-C9F6051A5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73749" cy="7230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40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FDDFDF-610B-4285-A0EF-86B2D1FEC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7506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35</xdr:row>
      <xdr:rowOff>48489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DEAB3B-78C8-4F29-B80B-D9CF9D08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61921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296507</xdr:colOff>
      <xdr:row>39</xdr:row>
      <xdr:rowOff>96114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A8A7CE-7BDD-4C65-8E40-8550CE10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30907" cy="61921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372718</xdr:colOff>
      <xdr:row>33</xdr:row>
      <xdr:rowOff>48509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65C1DB-42CE-4BD3-A1AB-1D56B56F5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07118" cy="63350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133350</xdr:rowOff>
    </xdr:from>
    <xdr:to>
      <xdr:col>15</xdr:col>
      <xdr:colOff>220297</xdr:colOff>
      <xdr:row>37</xdr:row>
      <xdr:rowOff>105755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0A5B73-8D49-4FCE-B463-FB318181A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"/>
          <a:ext cx="8754697" cy="70209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36</xdr:row>
      <xdr:rowOff>58089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CE7FE1-CEF8-4934-8E97-2041B5785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72558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36</xdr:row>
      <xdr:rowOff>105720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435166-01DE-4321-B4AF-7F79B9547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773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S23" sqref="S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463.33333333333337</v>
      </c>
      <c r="C3" s="4">
        <f>B3*1.2</f>
        <v>556</v>
      </c>
      <c r="D3" s="4">
        <f t="shared" ref="D3:D14" si="2">C3*1.2</f>
        <v>667.19999999999993</v>
      </c>
      <c r="E3" s="5">
        <f t="shared" ref="E3:E14" si="3">R3</f>
        <v>5040000</v>
      </c>
      <c r="F3" s="9">
        <f t="shared" ref="F3:F14" si="4">ROUND((E3/B3),0)</f>
        <v>10878</v>
      </c>
      <c r="G3" s="9">
        <f t="shared" ref="G3:G14" si="5">ROUND((E3/C3),0)</f>
        <v>9065</v>
      </c>
      <c r="H3" s="9">
        <f t="shared" ref="H3:H14" si="6">ROUND((E3/D3),0)</f>
        <v>7554</v>
      </c>
      <c r="I3" s="4" t="e">
        <f>#REF!</f>
        <v>#REF!</v>
      </c>
      <c r="J3" s="4">
        <f t="shared" ref="J3:J14" si="7">S3</f>
        <v>0</v>
      </c>
      <c r="O3">
        <v>0</v>
      </c>
      <c r="P3">
        <v>556</v>
      </c>
      <c r="Q3">
        <f t="shared" ref="P3:Q14" si="8">P3/1.2</f>
        <v>463.33333333333337</v>
      </c>
      <c r="R3" s="2">
        <v>5040000</v>
      </c>
    </row>
    <row r="4" spans="1:20" s="47" customFormat="1" x14ac:dyDescent="0.25">
      <c r="A4" s="45">
        <f t="shared" ref="A4:A9" si="9">N4</f>
        <v>0</v>
      </c>
      <c r="B4" s="45">
        <f t="shared" ref="B4:B9" si="10">Q4</f>
        <v>624</v>
      </c>
      <c r="C4" s="45">
        <f t="shared" ref="C4:C9" si="11">B4*1.2</f>
        <v>748.8</v>
      </c>
      <c r="D4" s="45">
        <f t="shared" ref="D4:D9" si="12">C4*1.2</f>
        <v>898.56</v>
      </c>
      <c r="E4" s="46">
        <f t="shared" ref="E4:E9" si="13">R4</f>
        <v>8550000</v>
      </c>
      <c r="F4" s="45">
        <f t="shared" ref="F4:F9" si="14">ROUND((E4/B4),0)</f>
        <v>13702</v>
      </c>
      <c r="G4" s="45">
        <f t="shared" ref="G4:G9" si="15">ROUND((E4/C4),0)</f>
        <v>11418</v>
      </c>
      <c r="H4" s="45">
        <f t="shared" ref="H4:H9" si="16">ROUND((E4/D4),0)</f>
        <v>9515</v>
      </c>
      <c r="I4" s="45" t="e">
        <f>#REF!</f>
        <v>#REF!</v>
      </c>
      <c r="J4" s="45">
        <f t="shared" ref="J4:J9" si="17">S4</f>
        <v>0</v>
      </c>
      <c r="O4" s="47">
        <v>0</v>
      </c>
      <c r="P4" s="47">
        <f t="shared" ref="P4:P9" si="18">O4/1.2</f>
        <v>0</v>
      </c>
      <c r="Q4" s="47">
        <v>624</v>
      </c>
      <c r="R4" s="48">
        <v>8550000</v>
      </c>
    </row>
    <row r="5" spans="1:20" x14ac:dyDescent="0.25">
      <c r="A5" s="4">
        <f t="shared" si="9"/>
        <v>0</v>
      </c>
      <c r="B5" s="4">
        <f t="shared" si="10"/>
        <v>624</v>
      </c>
      <c r="C5" s="4">
        <f t="shared" si="11"/>
        <v>748.8</v>
      </c>
      <c r="D5" s="4">
        <f t="shared" si="12"/>
        <v>898.56</v>
      </c>
      <c r="E5" s="5">
        <f t="shared" si="13"/>
        <v>7900000</v>
      </c>
      <c r="F5" s="9">
        <f t="shared" si="14"/>
        <v>12660</v>
      </c>
      <c r="G5" s="9">
        <f t="shared" si="15"/>
        <v>10550</v>
      </c>
      <c r="H5" s="9">
        <f t="shared" si="16"/>
        <v>8792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624</v>
      </c>
      <c r="R5" s="2">
        <v>7900000</v>
      </c>
    </row>
    <row r="6" spans="1:20" x14ac:dyDescent="0.25">
      <c r="A6" s="4">
        <f t="shared" si="9"/>
        <v>0</v>
      </c>
      <c r="B6" s="4">
        <f t="shared" si="10"/>
        <v>463</v>
      </c>
      <c r="C6" s="4">
        <f t="shared" si="11"/>
        <v>555.6</v>
      </c>
      <c r="D6" s="4">
        <f t="shared" si="12"/>
        <v>666.72</v>
      </c>
      <c r="E6" s="5">
        <f t="shared" si="13"/>
        <v>6000000</v>
      </c>
      <c r="F6" s="9">
        <f t="shared" si="14"/>
        <v>12959</v>
      </c>
      <c r="G6" s="9">
        <f t="shared" si="15"/>
        <v>10799</v>
      </c>
      <c r="H6" s="9">
        <f t="shared" si="16"/>
        <v>8999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463</v>
      </c>
      <c r="R6" s="2">
        <v>6000000</v>
      </c>
    </row>
    <row r="7" spans="1:20" x14ac:dyDescent="0.25">
      <c r="A7" s="4">
        <f t="shared" si="9"/>
        <v>0</v>
      </c>
      <c r="B7" s="4">
        <f t="shared" si="10"/>
        <v>619</v>
      </c>
      <c r="C7" s="4">
        <f t="shared" si="11"/>
        <v>742.8</v>
      </c>
      <c r="D7" s="4">
        <f t="shared" si="12"/>
        <v>891.3599999999999</v>
      </c>
      <c r="E7" s="5">
        <f t="shared" si="13"/>
        <v>8000000</v>
      </c>
      <c r="F7" s="9">
        <f t="shared" si="14"/>
        <v>12924</v>
      </c>
      <c r="G7" s="9">
        <f t="shared" si="15"/>
        <v>10770</v>
      </c>
      <c r="H7" s="9">
        <f t="shared" si="16"/>
        <v>8975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619</v>
      </c>
      <c r="R7" s="2">
        <v>8000000</v>
      </c>
    </row>
    <row r="8" spans="1:20" x14ac:dyDescent="0.25">
      <c r="A8" s="4">
        <f t="shared" si="9"/>
        <v>0</v>
      </c>
      <c r="B8" s="4">
        <f t="shared" si="10"/>
        <v>581</v>
      </c>
      <c r="C8" s="4">
        <f t="shared" si="11"/>
        <v>697.19999999999993</v>
      </c>
      <c r="D8" s="4">
        <f t="shared" si="12"/>
        <v>836.63999999999987</v>
      </c>
      <c r="E8" s="5">
        <f t="shared" si="13"/>
        <v>7650000</v>
      </c>
      <c r="F8" s="9">
        <f t="shared" si="14"/>
        <v>13167</v>
      </c>
      <c r="G8" s="9">
        <f t="shared" si="15"/>
        <v>10972</v>
      </c>
      <c r="H8" s="9">
        <f t="shared" si="16"/>
        <v>9144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581</v>
      </c>
      <c r="R8" s="2">
        <v>7650000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ref="Q9" si="19">P9/1.2</f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465</v>
      </c>
      <c r="C16" s="4">
        <f>B16*1.2</f>
        <v>558</v>
      </c>
      <c r="D16" s="4">
        <f t="shared" ref="D16:D28" si="34">C16*1.2</f>
        <v>669.6</v>
      </c>
      <c r="E16" s="5">
        <f t="shared" ref="E16:E28" si="35">R16</f>
        <v>6500000</v>
      </c>
      <c r="F16" s="9">
        <f t="shared" ref="F16:F28" si="36">ROUND((E16/B16),0)</f>
        <v>13978</v>
      </c>
      <c r="G16" s="9">
        <f t="shared" ref="G16:G28" si="37">ROUND((E16/C16),0)</f>
        <v>11649</v>
      </c>
      <c r="H16" s="9">
        <f t="shared" ref="H16:H28" si="38">ROUND((E16/D16),0)</f>
        <v>9707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465</v>
      </c>
      <c r="R16" s="2">
        <v>6500000</v>
      </c>
    </row>
    <row r="17" spans="1:24" s="47" customFormat="1" x14ac:dyDescent="0.25">
      <c r="A17" s="45">
        <f t="shared" si="32"/>
        <v>0</v>
      </c>
      <c r="B17" s="45">
        <f t="shared" si="33"/>
        <v>450</v>
      </c>
      <c r="C17" s="45">
        <f t="shared" ref="C17:C28" si="41">B17*1.2</f>
        <v>540</v>
      </c>
      <c r="D17" s="45">
        <f t="shared" si="34"/>
        <v>648</v>
      </c>
      <c r="E17" s="46">
        <f t="shared" si="35"/>
        <v>7500000</v>
      </c>
      <c r="F17" s="45">
        <f t="shared" si="36"/>
        <v>16667</v>
      </c>
      <c r="G17" s="45">
        <f t="shared" si="37"/>
        <v>13889</v>
      </c>
      <c r="H17" s="45">
        <f t="shared" si="38"/>
        <v>11574</v>
      </c>
      <c r="I17" s="45" t="e">
        <f>#REF!</f>
        <v>#REF!</v>
      </c>
      <c r="J17" s="45">
        <f t="shared" si="39"/>
        <v>0</v>
      </c>
      <c r="O17" s="47">
        <v>0</v>
      </c>
      <c r="P17" s="47">
        <f t="shared" si="40"/>
        <v>0</v>
      </c>
      <c r="Q17" s="47">
        <v>450</v>
      </c>
      <c r="R17" s="48">
        <v>7500000</v>
      </c>
    </row>
    <row r="18" spans="1:24" x14ac:dyDescent="0.25">
      <c r="A18" s="4">
        <f t="shared" si="32"/>
        <v>0</v>
      </c>
      <c r="B18" s="4">
        <f t="shared" si="33"/>
        <v>700</v>
      </c>
      <c r="C18" s="4">
        <f t="shared" si="41"/>
        <v>840</v>
      </c>
      <c r="D18" s="4">
        <f t="shared" si="34"/>
        <v>1008</v>
      </c>
      <c r="E18" s="5">
        <f t="shared" si="35"/>
        <v>8600000</v>
      </c>
      <c r="F18" s="9">
        <f t="shared" si="36"/>
        <v>12286</v>
      </c>
      <c r="G18" s="9">
        <f t="shared" si="37"/>
        <v>10238</v>
      </c>
      <c r="H18" s="9">
        <f t="shared" si="38"/>
        <v>8532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700</v>
      </c>
      <c r="R18" s="2">
        <v>8600000</v>
      </c>
    </row>
    <row r="19" spans="1:24" x14ac:dyDescent="0.25">
      <c r="A19" s="4">
        <f t="shared" si="32"/>
        <v>0</v>
      </c>
      <c r="B19" s="4">
        <f t="shared" si="33"/>
        <v>562.5</v>
      </c>
      <c r="C19" s="4">
        <f t="shared" si="41"/>
        <v>675</v>
      </c>
      <c r="D19" s="4">
        <f t="shared" si="34"/>
        <v>810</v>
      </c>
      <c r="E19" s="5">
        <f t="shared" si="35"/>
        <v>6500000</v>
      </c>
      <c r="F19" s="9">
        <f t="shared" si="36"/>
        <v>11556</v>
      </c>
      <c r="G19" s="9">
        <f t="shared" si="37"/>
        <v>9630</v>
      </c>
      <c r="H19" s="9">
        <f t="shared" si="38"/>
        <v>8025</v>
      </c>
      <c r="I19" s="4" t="e">
        <f>#REF!</f>
        <v>#REF!</v>
      </c>
      <c r="J19" s="4">
        <f t="shared" si="39"/>
        <v>0</v>
      </c>
      <c r="O19">
        <v>0</v>
      </c>
      <c r="P19">
        <v>675</v>
      </c>
      <c r="Q19">
        <f t="shared" si="40"/>
        <v>562.5</v>
      </c>
      <c r="R19" s="2">
        <v>6500000</v>
      </c>
    </row>
    <row r="20" spans="1:24" x14ac:dyDescent="0.25">
      <c r="A20" s="4">
        <f t="shared" si="32"/>
        <v>0</v>
      </c>
      <c r="B20" s="4">
        <f t="shared" si="33"/>
        <v>841.66666666666674</v>
      </c>
      <c r="C20" s="4">
        <f t="shared" si="41"/>
        <v>1010</v>
      </c>
      <c r="D20" s="4">
        <f t="shared" si="34"/>
        <v>1212</v>
      </c>
      <c r="E20" s="5">
        <f t="shared" si="35"/>
        <v>9600000</v>
      </c>
      <c r="F20" s="9">
        <f t="shared" si="36"/>
        <v>11406</v>
      </c>
      <c r="G20" s="9">
        <f t="shared" si="37"/>
        <v>9505</v>
      </c>
      <c r="H20" s="9">
        <f t="shared" si="38"/>
        <v>7921</v>
      </c>
      <c r="I20" s="4" t="e">
        <f>#REF!</f>
        <v>#REF!</v>
      </c>
      <c r="J20" s="4">
        <f t="shared" si="39"/>
        <v>0</v>
      </c>
      <c r="O20">
        <v>0</v>
      </c>
      <c r="P20">
        <v>1010</v>
      </c>
      <c r="Q20">
        <f t="shared" si="40"/>
        <v>841.66666666666674</v>
      </c>
      <c r="R20" s="2">
        <v>9600000</v>
      </c>
    </row>
    <row r="21" spans="1:24" x14ac:dyDescent="0.25">
      <c r="A21" s="4">
        <f t="shared" si="32"/>
        <v>0</v>
      </c>
      <c r="B21" s="4">
        <f t="shared" si="33"/>
        <v>580</v>
      </c>
      <c r="C21" s="4">
        <f t="shared" si="41"/>
        <v>696</v>
      </c>
      <c r="D21" s="4">
        <f t="shared" si="34"/>
        <v>835.19999999999993</v>
      </c>
      <c r="E21" s="5">
        <f t="shared" si="35"/>
        <v>7800000</v>
      </c>
      <c r="F21" s="9">
        <f t="shared" si="36"/>
        <v>13448</v>
      </c>
      <c r="G21" s="9">
        <f t="shared" si="37"/>
        <v>11207</v>
      </c>
      <c r="H21" s="9">
        <f t="shared" si="38"/>
        <v>9339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580</v>
      </c>
      <c r="R21" s="2">
        <v>7800000</v>
      </c>
    </row>
    <row r="22" spans="1:24" s="47" customFormat="1" x14ac:dyDescent="0.25">
      <c r="A22" s="45">
        <f t="shared" ref="A22:A24" si="42">N22</f>
        <v>0</v>
      </c>
      <c r="B22" s="45">
        <f t="shared" ref="B22:B24" si="43">Q22</f>
        <v>640</v>
      </c>
      <c r="C22" s="45">
        <f t="shared" ref="C22:C24" si="44">B22*1.2</f>
        <v>768</v>
      </c>
      <c r="D22" s="45">
        <f t="shared" ref="D22:D24" si="45">C22*1.2</f>
        <v>921.59999999999991</v>
      </c>
      <c r="E22" s="46">
        <f t="shared" ref="E22:E24" si="46">R22</f>
        <v>10000000</v>
      </c>
      <c r="F22" s="45">
        <f t="shared" ref="F22:F24" si="47">ROUND((E22/B22),0)</f>
        <v>15625</v>
      </c>
      <c r="G22" s="45">
        <f t="shared" ref="G22:G24" si="48">ROUND((E22/C22),0)</f>
        <v>13021</v>
      </c>
      <c r="H22" s="45">
        <f t="shared" ref="H22:H24" si="49">ROUND((E22/D22),0)</f>
        <v>10851</v>
      </c>
      <c r="I22" s="45" t="e">
        <f>#REF!</f>
        <v>#REF!</v>
      </c>
      <c r="J22" s="45">
        <f t="shared" ref="J22:J24" si="50">S22</f>
        <v>0</v>
      </c>
      <c r="O22" s="47">
        <v>0</v>
      </c>
      <c r="P22" s="47">
        <f t="shared" ref="P22:P24" si="51">O22/1.2</f>
        <v>0</v>
      </c>
      <c r="Q22" s="47">
        <v>640</v>
      </c>
      <c r="R22" s="48">
        <v>10000000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2:Q24" si="52">P23/1.2</f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12000</v>
      </c>
      <c r="X29" s="20" t="s">
        <v>40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9500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38</v>
      </c>
      <c r="F33" s="7">
        <v>64.83</v>
      </c>
      <c r="G33">
        <f>F33*10.764</f>
        <v>697.83011999999997</v>
      </c>
      <c r="S33" s="10"/>
      <c r="T33" s="10"/>
      <c r="U33" s="17" t="s">
        <v>17</v>
      </c>
      <c r="V33" s="23"/>
      <c r="W33" s="24">
        <f>X33-X34</f>
        <v>12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48</v>
      </c>
      <c r="X34" s="24">
        <v>2012</v>
      </c>
      <c r="Y34" t="s">
        <v>39</v>
      </c>
    </row>
    <row r="35" spans="5:25" ht="15.75" x14ac:dyDescent="0.25">
      <c r="S35" s="10" t="s">
        <v>42</v>
      </c>
      <c r="T35" s="44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37</v>
      </c>
      <c r="Q36" s="42"/>
      <c r="R36" s="42"/>
      <c r="S36" s="42"/>
      <c r="T36" s="43"/>
      <c r="U36" s="21" t="s">
        <v>20</v>
      </c>
      <c r="V36" s="23"/>
      <c r="W36" s="24">
        <f>90*W33/W35</f>
        <v>18</v>
      </c>
      <c r="X36" s="24"/>
    </row>
    <row r="37" spans="5:25" ht="15.75" x14ac:dyDescent="0.25">
      <c r="U37" s="17"/>
      <c r="V37" s="26"/>
      <c r="W37" s="27">
        <f>W36%</f>
        <v>0.18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450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2050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9500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11550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31</v>
      </c>
      <c r="V44" s="30"/>
      <c r="W44" s="25">
        <v>698</v>
      </c>
      <c r="X44" s="24"/>
    </row>
    <row r="45" spans="5:25" ht="15.75" x14ac:dyDescent="0.25">
      <c r="P45" s="13" t="s">
        <v>29</v>
      </c>
      <c r="S45" s="10"/>
      <c r="T45" s="11"/>
      <c r="U45" s="17" t="s">
        <v>41</v>
      </c>
      <c r="V45" s="31"/>
      <c r="W45" s="32">
        <f>W42*W44+X46</f>
        <v>8061900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7255710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6449520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1745000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16795.625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V14" sqref="V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V11" sqref="V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25" sqref="S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3" sqref="T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R19" sqref="R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V12" sqref="V1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T21" sqref="T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0:Y10"/>
  <sheetViews>
    <sheetView topLeftCell="F1" zoomScaleNormal="100" workbookViewId="0">
      <selection activeCell="W25" sqref="W25"/>
    </sheetView>
  </sheetViews>
  <sheetFormatPr defaultRowHeight="15" x14ac:dyDescent="0.25"/>
  <sheetData>
    <row r="10" spans="24:25" x14ac:dyDescent="0.25">
      <c r="X10">
        <v>51.63</v>
      </c>
      <c r="Y10">
        <f>X10*10.764</f>
        <v>555.74531999999999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W27" sqref="W2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8" sqref="R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2024-06-18T06:39:58Z</dcterms:modified>
</cp:coreProperties>
</file>