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ne 2024\ALKA JAIN  - SBI\"/>
    </mc:Choice>
  </mc:AlternateContent>
  <xr:revisionPtr revIDLastSave="0" documentId="13_ncr:1_{74A4CDF8-80ED-4B68-AC89-96155E9B4F67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S13" i="22" l="1"/>
  <c r="T11" i="20"/>
  <c r="T9" i="19"/>
  <c r="W12" i="18"/>
  <c r="W31" i="4" l="1"/>
  <c r="Q9" i="4" l="1"/>
  <c r="B9" i="4" s="1"/>
  <c r="C9" i="4" s="1"/>
  <c r="D9" i="4" s="1"/>
  <c r="J9" i="4"/>
  <c r="I9" i="4"/>
  <c r="E9" i="4"/>
  <c r="A9" i="4"/>
  <c r="Q8" i="4"/>
  <c r="B8" i="4" s="1"/>
  <c r="C8" i="4" s="1"/>
  <c r="D8" i="4" s="1"/>
  <c r="J8" i="4"/>
  <c r="I8" i="4"/>
  <c r="E8" i="4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Q7" i="4"/>
  <c r="B7" i="4" s="1"/>
  <c r="C7" i="4" s="1"/>
  <c r="J7" i="4"/>
  <c r="I7" i="4"/>
  <c r="E7" i="4"/>
  <c r="A7" i="4"/>
  <c r="Q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H9" i="4" l="1"/>
  <c r="H8" i="4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Q12" i="4"/>
  <c r="B12" i="4" s="1"/>
  <c r="C12" i="4" s="1"/>
  <c r="J12" i="4"/>
  <c r="I12" i="4"/>
  <c r="E12" i="4"/>
  <c r="A12" i="4"/>
  <c r="P11" i="4"/>
  <c r="B11" i="4" s="1"/>
  <c r="C11" i="4" s="1"/>
  <c r="J11" i="4"/>
  <c r="I11" i="4"/>
  <c r="E11" i="4"/>
  <c r="A11" i="4"/>
  <c r="Q10" i="4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<sst xmlns="http://schemas.openxmlformats.org/spreadsheetml/2006/main" count="49" uniqueCount="42">
  <si>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</si>
  <si>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</si>
  <si>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</si>
  <si>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</si>
  <si>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</si>
  <si>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</si>
  <si>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</si>
  <si>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</si>
  <si>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</si>
  <si>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</si>
  <si>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</si>
  <si>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</si>
  <si>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</si>
  <si>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</si>
  <si>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</si>
  <si>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</si>
  <si>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</si>
  <si>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</si>
  <si>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</si>
  <si>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</si>
  <si>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</si>
  <si>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</si>
  <si>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</si>
  <si>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</si>
  <si>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</si>
  <si>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</si>
  <si>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</si>
  <si>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</si>
  <si>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</si>
  <si>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</si>
  <si>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</si>
  <si>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</si>
  <si>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</si>
  <si>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</si>
  <si>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</si>
  <si>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</si>
  <si>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</si>
  <si>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</si>
  <si>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State Bank Of India ( RBO Sanpada ) - ALKA JAIN W/O MR NEERAJ JAIN</t>
  </si>
  <si>
    <t>As per OC</t>
  </si>
  <si>
    <t>Agree BUA</t>
  </si>
  <si>
    <t>rate on 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</si>
</sst>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153612</xdr:colOff>
      <xdr:row>44</xdr:row>
      <xdr:rowOff>105896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F2990D-DB71-492D-BA6D-06E497BE1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88012" cy="803069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</xdr:row>
      <xdr:rowOff>0</xdr:rowOff>
    </xdr:from>
    <xdr:to>
      <xdr:col>17</xdr:col>
      <xdr:colOff>163139</xdr:colOff>
      <xdr:row>42</xdr:row>
      <xdr:rowOff>86827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A0C5B8-C1B9-4A16-A334-E73F990F7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190500"/>
          <a:ext cx="8697539" cy="789732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229823</xdr:colOff>
      <xdr:row>45</xdr:row>
      <xdr:rowOff>96300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80B2D7-0122-4823-B7AF-E75897193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64223" cy="7525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258402</xdr:colOff>
      <xdr:row>40</xdr:row>
      <xdr:rowOff>48669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34ED0E-6A18-4800-94F9-DC77275663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92802" cy="747816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334613</xdr:colOff>
      <xdr:row>42</xdr:row>
      <xdr:rowOff>10570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63515B-2DB2-49F2-9513-36DBA1556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69013" cy="748769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144086</xdr:colOff>
      <xdr:row>49</xdr:row>
      <xdr:rowOff>144012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46861E-1A65-4417-9689-42283CF19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678486" cy="814501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125033</xdr:colOff>
      <xdr:row>38</xdr:row>
      <xdr:rowOff>143905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E27256-0CB7-435B-AE0D-F47E1C80C5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659433" cy="738290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286981</xdr:colOff>
      <xdr:row>37</xdr:row>
      <xdr:rowOff>181957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7C6FEA-734C-48BD-A13A-56A1F2DF3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21381" cy="703995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182191</xdr:colOff>
      <xdr:row>35</xdr:row>
      <xdr:rowOff>67588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0A003A-433A-4772-8A72-F1E4A769A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16591" cy="654458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277455</xdr:colOff>
      <xdr:row>40</xdr:row>
      <xdr:rowOff>143932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77F86D-8A5D-4E13-8610-29C6F007A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11855" cy="75734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9" zoomScaleNormal="100" workbookViewId="0">
      <selection activeCell="W45" sqref="W4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765.83333333333337</v>
      </c>
      <c r="C3" s="4">
        <f>B3*1.2</f>
        <v>919</v>
      </c>
      <c r="D3" s="4">
        <f t="shared" ref="D3:D14" si="2">C3*1.2</f>
        <v>1102.8</v>
      </c>
      <c r="E3" s="5">
        <f t="shared" ref="E3:E14" si="3">R3</f>
        <v>11000000</v>
      </c>
      <c r="F3" s="9">
        <f t="shared" ref="F3:F14" si="4">ROUND((E3/B3),0)</f>
        <v>14363</v>
      </c>
      <c r="G3" s="9">
        <f t="shared" ref="G3:G14" si="5">ROUND((E3/C3),0)</f>
        <v>11970</v>
      </c>
      <c r="H3" s="9">
        <f t="shared" ref="H3:H14" si="6">ROUND((E3/D3),0)</f>
        <v>9975</v>
      </c>
      <c r="I3" s="4" t="e">
        <f>#REF!</f>
        <v>#REF!</v>
      </c>
      <c r="J3" s="4">
        <f t="shared" ref="J3:J14" si="7">S3</f>
        <v>0</v>
      </c>
      <c r="O3">
        <v>0</v>
      </c>
      <c r="P3">
        <v>919</v>
      </c>
      <c r="Q3">
        <f t="shared" ref="P3:Q14" si="8">P3/1.2</f>
        <v>765.83333333333337</v>
      </c>
      <c r="R3" s="2">
        <v>11000000</v>
      </c>
    </row>
    <row r="4" spans="1:20" x14ac:dyDescent="0.25">
      <c r="A4" s="4">
        <f t="shared" ref="A4:A9" si="9">N4</f>
        <v>0</v>
      </c>
      <c r="B4" s="4">
        <f t="shared" ref="B4:B9" si="10">Q4</f>
        <v>657.5</v>
      </c>
      <c r="C4" s="4">
        <f t="shared" ref="C4:C9" si="11">B4*1.2</f>
        <v>789</v>
      </c>
      <c r="D4" s="4">
        <f t="shared" ref="D4:D9" si="12">C4*1.2</f>
        <v>946.8</v>
      </c>
      <c r="E4" s="5">
        <f t="shared" ref="E4:E9" si="13">R4</f>
        <v>19500000</v>
      </c>
      <c r="F4" s="9">
        <f t="shared" ref="F4:F9" si="14">ROUND((E4/B4),0)</f>
        <v>29658</v>
      </c>
      <c r="G4" s="9">
        <f t="shared" ref="G4:G9" si="15">ROUND((E4/C4),0)</f>
        <v>24715</v>
      </c>
      <c r="H4" s="9">
        <f t="shared" ref="H4:H9" si="16">ROUND((E4/D4),0)</f>
        <v>20596</v>
      </c>
      <c r="I4" s="4" t="e">
        <f>#REF!</f>
        <v>#REF!</v>
      </c>
      <c r="J4" s="4">
        <f t="shared" ref="J4:J9" si="17">S4</f>
        <v>0</v>
      </c>
      <c r="O4">
        <v>0</v>
      </c>
      <c r="P4">
        <v>789</v>
      </c>
      <c r="Q4">
        <f t="shared" ref="Q4:Q9" si="18">P4/1.2</f>
        <v>657.5</v>
      </c>
      <c r="R4" s="2">
        <v>19500000</v>
      </c>
    </row>
    <row r="5" spans="1:20" x14ac:dyDescent="0.25">
      <c r="A5" s="4">
        <f t="shared" si="9"/>
        <v>0</v>
      </c>
      <c r="B5" s="4">
        <f t="shared" si="10"/>
        <v>618</v>
      </c>
      <c r="C5" s="4">
        <f t="shared" si="11"/>
        <v>741.6</v>
      </c>
      <c r="D5" s="4">
        <f t="shared" si="12"/>
        <v>889.92</v>
      </c>
      <c r="E5" s="5">
        <f t="shared" si="13"/>
        <v>11500000</v>
      </c>
      <c r="F5" s="9">
        <f t="shared" si="14"/>
        <v>18608</v>
      </c>
      <c r="G5" s="9">
        <f t="shared" si="15"/>
        <v>15507</v>
      </c>
      <c r="H5" s="9">
        <f t="shared" si="16"/>
        <v>12923</v>
      </c>
      <c r="I5" s="4" t="e">
        <f>#REF!</f>
        <v>#REF!</v>
      </c>
      <c r="J5" s="4">
        <f t="shared" si="17"/>
        <v>0</v>
      </c>
      <c r="O5">
        <v>0</v>
      </c>
      <c r="P5">
        <f t="shared" ref="P4:P9" si="19">O5/1.2</f>
        <v>0</v>
      </c>
      <c r="Q5">
        <v>618</v>
      </c>
      <c r="R5" s="2">
        <v>11500000</v>
      </c>
    </row>
    <row r="6" spans="1:20" x14ac:dyDescent="0.25">
      <c r="A6" s="4">
        <f t="shared" si="9"/>
        <v>0</v>
      </c>
      <c r="B6" s="4">
        <f t="shared" si="10"/>
        <v>743.33333333333337</v>
      </c>
      <c r="C6" s="4">
        <f t="shared" si="11"/>
        <v>892</v>
      </c>
      <c r="D6" s="4">
        <f t="shared" si="12"/>
        <v>1070.3999999999999</v>
      </c>
      <c r="E6" s="5">
        <f t="shared" si="13"/>
        <v>10500000</v>
      </c>
      <c r="F6" s="9">
        <f t="shared" si="14"/>
        <v>14126</v>
      </c>
      <c r="G6" s="9">
        <f t="shared" si="15"/>
        <v>11771</v>
      </c>
      <c r="H6" s="9">
        <f t="shared" si="16"/>
        <v>9809</v>
      </c>
      <c r="I6" s="4" t="e">
        <f>#REF!</f>
        <v>#REF!</v>
      </c>
      <c r="J6" s="4">
        <f t="shared" si="17"/>
        <v>0</v>
      </c>
      <c r="O6">
        <v>0</v>
      </c>
      <c r="P6">
        <v>892</v>
      </c>
      <c r="Q6">
        <f t="shared" si="18"/>
        <v>743.33333333333337</v>
      </c>
      <c r="R6" s="2">
        <v>10500000</v>
      </c>
    </row>
    <row r="7" spans="1:20" x14ac:dyDescent="0.25">
      <c r="A7" s="4">
        <f t="shared" si="9"/>
        <v>0</v>
      </c>
      <c r="B7" s="4">
        <f t="shared" si="10"/>
        <v>780.83333333333337</v>
      </c>
      <c r="C7" s="4">
        <f t="shared" si="11"/>
        <v>937</v>
      </c>
      <c r="D7" s="4">
        <f t="shared" si="12"/>
        <v>1124.3999999999999</v>
      </c>
      <c r="E7" s="5">
        <f t="shared" si="13"/>
        <v>17000000</v>
      </c>
      <c r="F7" s="9">
        <f t="shared" si="14"/>
        <v>21772</v>
      </c>
      <c r="G7" s="9">
        <f t="shared" si="15"/>
        <v>18143</v>
      </c>
      <c r="H7" s="9">
        <f t="shared" si="16"/>
        <v>15119</v>
      </c>
      <c r="I7" s="4" t="e">
        <f>#REF!</f>
        <v>#REF!</v>
      </c>
      <c r="J7" s="4">
        <f t="shared" si="17"/>
        <v>0</v>
      </c>
      <c r="O7">
        <v>0</v>
      </c>
      <c r="P7">
        <v>937</v>
      </c>
      <c r="Q7">
        <f t="shared" si="18"/>
        <v>780.83333333333337</v>
      </c>
      <c r="R7" s="2">
        <v>17000000</v>
      </c>
    </row>
    <row r="8" spans="1:20" x14ac:dyDescent="0.25">
      <c r="A8" s="4">
        <f t="shared" si="9"/>
        <v>0</v>
      </c>
      <c r="B8" s="4">
        <f t="shared" si="10"/>
        <v>900.83333333333337</v>
      </c>
      <c r="C8" s="4">
        <f t="shared" si="11"/>
        <v>1081</v>
      </c>
      <c r="D8" s="4">
        <f t="shared" si="12"/>
        <v>1297.2</v>
      </c>
      <c r="E8" s="5">
        <f t="shared" si="13"/>
        <v>16600000</v>
      </c>
      <c r="F8" s="9">
        <f t="shared" si="14"/>
        <v>18427</v>
      </c>
      <c r="G8" s="9">
        <f t="shared" si="15"/>
        <v>15356</v>
      </c>
      <c r="H8" s="9">
        <f t="shared" si="16"/>
        <v>12797</v>
      </c>
      <c r="I8" s="4" t="e">
        <f>#REF!</f>
        <v>#REF!</v>
      </c>
      <c r="J8" s="4">
        <f t="shared" si="17"/>
        <v>0</v>
      </c>
      <c r="O8">
        <v>0</v>
      </c>
      <c r="P8">
        <v>1081</v>
      </c>
      <c r="Q8">
        <f t="shared" si="18"/>
        <v>900.83333333333337</v>
      </c>
      <c r="R8" s="2">
        <v>16600000</v>
      </c>
    </row>
    <row r="9" spans="1:20" x14ac:dyDescent="0.25">
      <c r="A9" s="4">
        <f t="shared" si="9"/>
        <v>0</v>
      </c>
      <c r="B9" s="4">
        <f t="shared" si="10"/>
        <v>681.66666666666674</v>
      </c>
      <c r="C9" s="4">
        <f t="shared" si="11"/>
        <v>818.00000000000011</v>
      </c>
      <c r="D9" s="4">
        <f t="shared" si="12"/>
        <v>981.60000000000014</v>
      </c>
      <c r="E9" s="5">
        <f t="shared" si="13"/>
        <v>14000000</v>
      </c>
      <c r="F9" s="9">
        <f t="shared" si="14"/>
        <v>20538</v>
      </c>
      <c r="G9" s="9">
        <f t="shared" si="15"/>
        <v>17115</v>
      </c>
      <c r="H9" s="9">
        <f t="shared" si="16"/>
        <v>14262</v>
      </c>
      <c r="I9" s="4" t="e">
        <f>#REF!</f>
        <v>#REF!</v>
      </c>
      <c r="J9" s="4">
        <f t="shared" si="17"/>
        <v>0</v>
      </c>
      <c r="O9">
        <v>0</v>
      </c>
      <c r="P9">
        <v>818</v>
      </c>
      <c r="Q9">
        <f t="shared" si="18"/>
        <v>681.66666666666674</v>
      </c>
      <c r="R9" s="2">
        <v>14000000</v>
      </c>
    </row>
    <row r="10" spans="1:20" x14ac:dyDescent="0.25">
      <c r="A10" s="4">
        <f t="shared" si="0"/>
        <v>0</v>
      </c>
      <c r="B10" s="4">
        <f t="shared" si="1"/>
        <v>704.16666666666674</v>
      </c>
      <c r="C10" s="4">
        <f t="shared" ref="C10:C14" si="20">B10*1.2</f>
        <v>845.00000000000011</v>
      </c>
      <c r="D10" s="4">
        <f t="shared" si="2"/>
        <v>1014.0000000000001</v>
      </c>
      <c r="E10" s="5">
        <f t="shared" si="3"/>
        <v>12000000</v>
      </c>
      <c r="F10" s="9">
        <f t="shared" si="4"/>
        <v>17041</v>
      </c>
      <c r="G10" s="9">
        <f t="shared" si="5"/>
        <v>14201</v>
      </c>
      <c r="H10" s="9">
        <f t="shared" si="6"/>
        <v>11834</v>
      </c>
      <c r="I10" s="4" t="e">
        <f>#REF!</f>
        <v>#REF!</v>
      </c>
      <c r="J10" s="4">
        <f t="shared" si="7"/>
        <v>0</v>
      </c>
      <c r="O10">
        <v>0</v>
      </c>
      <c r="P10">
        <v>845</v>
      </c>
      <c r="Q10">
        <f t="shared" si="8"/>
        <v>704.16666666666674</v>
      </c>
      <c r="R10" s="2">
        <v>12000000</v>
      </c>
    </row>
    <row r="11" spans="1:20" x14ac:dyDescent="0.25">
      <c r="A11" s="4">
        <f t="shared" si="0"/>
        <v>0</v>
      </c>
      <c r="B11" s="4">
        <f t="shared" si="1"/>
        <v>618</v>
      </c>
      <c r="C11" s="4">
        <f t="shared" si="20"/>
        <v>741.6</v>
      </c>
      <c r="D11" s="4">
        <f t="shared" si="2"/>
        <v>889.92</v>
      </c>
      <c r="E11" s="5">
        <f t="shared" si="3"/>
        <v>11200000</v>
      </c>
      <c r="F11" s="9">
        <f t="shared" si="4"/>
        <v>18123</v>
      </c>
      <c r="G11" s="9">
        <f t="shared" si="5"/>
        <v>15102</v>
      </c>
      <c r="H11" s="9">
        <f t="shared" si="6"/>
        <v>12585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v>618</v>
      </c>
      <c r="R11" s="2">
        <v>11200000</v>
      </c>
    </row>
    <row r="12" spans="1:20" s="46" customFormat="1" x14ac:dyDescent="0.25">
      <c r="A12" s="44">
        <f t="shared" si="0"/>
        <v>0</v>
      </c>
      <c r="B12" s="44">
        <f t="shared" si="1"/>
        <v>634.16666666666674</v>
      </c>
      <c r="C12" s="44">
        <f t="shared" si="20"/>
        <v>761.00000000000011</v>
      </c>
      <c r="D12" s="44">
        <f t="shared" si="2"/>
        <v>913.20000000000016</v>
      </c>
      <c r="E12" s="45">
        <f t="shared" si="3"/>
        <v>14000000</v>
      </c>
      <c r="F12" s="44">
        <f t="shared" si="4"/>
        <v>22076</v>
      </c>
      <c r="G12" s="44">
        <f t="shared" si="5"/>
        <v>18397</v>
      </c>
      <c r="H12" s="44">
        <f t="shared" si="6"/>
        <v>15331</v>
      </c>
      <c r="I12" s="44" t="e">
        <f>#REF!</f>
        <v>#REF!</v>
      </c>
      <c r="J12" s="44">
        <f t="shared" si="7"/>
        <v>0</v>
      </c>
      <c r="O12" s="46">
        <v>0</v>
      </c>
      <c r="P12" s="46">
        <v>761</v>
      </c>
      <c r="Q12" s="46">
        <f t="shared" si="8"/>
        <v>634.16666666666674</v>
      </c>
      <c r="R12" s="47">
        <v>14000000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800</v>
      </c>
      <c r="C16" s="4">
        <f>B16*1.2</f>
        <v>960</v>
      </c>
      <c r="D16" s="4">
        <f t="shared" ref="D16:D28" si="34">C16*1.2</f>
        <v>1152</v>
      </c>
      <c r="E16" s="5">
        <f t="shared" ref="E16:E28" si="35">R16</f>
        <v>24000000</v>
      </c>
      <c r="F16" s="9">
        <f t="shared" ref="F16:F28" si="36">ROUND((E16/B16),0)</f>
        <v>30000</v>
      </c>
      <c r="G16" s="9">
        <f t="shared" ref="G16:G28" si="37">ROUND((E16/C16),0)</f>
        <v>25000</v>
      </c>
      <c r="H16" s="9">
        <f t="shared" ref="H16:H28" si="38">ROUND((E16/D16),0)</f>
        <v>20833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800</v>
      </c>
      <c r="R16" s="2">
        <v>24000000</v>
      </c>
    </row>
    <row r="17" spans="1:24" x14ac:dyDescent="0.25">
      <c r="A17" s="4">
        <f t="shared" si="32"/>
        <v>0</v>
      </c>
      <c r="B17" s="4">
        <f t="shared" si="33"/>
        <v>1050</v>
      </c>
      <c r="C17" s="4">
        <f t="shared" ref="C17:C28" si="41">B17*1.2</f>
        <v>1260</v>
      </c>
      <c r="D17" s="4">
        <f t="shared" si="34"/>
        <v>1512</v>
      </c>
      <c r="E17" s="5">
        <f t="shared" si="35"/>
        <v>28000000</v>
      </c>
      <c r="F17" s="9">
        <f t="shared" si="36"/>
        <v>26667</v>
      </c>
      <c r="G17" s="9">
        <f t="shared" si="37"/>
        <v>22222</v>
      </c>
      <c r="H17" s="9">
        <f t="shared" si="38"/>
        <v>18519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1050</v>
      </c>
      <c r="R17" s="2">
        <v>28000000</v>
      </c>
    </row>
    <row r="18" spans="1:24" s="46" customFormat="1" x14ac:dyDescent="0.25">
      <c r="A18" s="44">
        <f t="shared" si="32"/>
        <v>0</v>
      </c>
      <c r="B18" s="44">
        <f t="shared" si="33"/>
        <v>815</v>
      </c>
      <c r="C18" s="44">
        <f t="shared" si="41"/>
        <v>978</v>
      </c>
      <c r="D18" s="44">
        <f t="shared" si="34"/>
        <v>1173.5999999999999</v>
      </c>
      <c r="E18" s="45">
        <f t="shared" si="35"/>
        <v>24800000</v>
      </c>
      <c r="F18" s="44">
        <f t="shared" si="36"/>
        <v>30429</v>
      </c>
      <c r="G18" s="44">
        <f t="shared" si="37"/>
        <v>25358</v>
      </c>
      <c r="H18" s="44">
        <f t="shared" si="38"/>
        <v>21132</v>
      </c>
      <c r="I18" s="44" t="e">
        <f>#REF!</f>
        <v>#REF!</v>
      </c>
      <c r="J18" s="44">
        <f t="shared" si="39"/>
        <v>0</v>
      </c>
      <c r="O18" s="46">
        <v>0</v>
      </c>
      <c r="P18" s="46">
        <f t="shared" si="40"/>
        <v>0</v>
      </c>
      <c r="Q18" s="46">
        <v>815</v>
      </c>
      <c r="R18" s="47">
        <v>24800000</v>
      </c>
    </row>
    <row r="19" spans="1:24" s="46" customFormat="1" x14ac:dyDescent="0.25">
      <c r="A19" s="44">
        <f t="shared" si="32"/>
        <v>0</v>
      </c>
      <c r="B19" s="44">
        <f t="shared" si="33"/>
        <v>750</v>
      </c>
      <c r="C19" s="44">
        <f t="shared" si="41"/>
        <v>900</v>
      </c>
      <c r="D19" s="44">
        <f t="shared" si="34"/>
        <v>1080</v>
      </c>
      <c r="E19" s="45">
        <f t="shared" si="35"/>
        <v>24000000</v>
      </c>
      <c r="F19" s="44">
        <f t="shared" si="36"/>
        <v>32000</v>
      </c>
      <c r="G19" s="44">
        <f t="shared" si="37"/>
        <v>26667</v>
      </c>
      <c r="H19" s="44">
        <f t="shared" si="38"/>
        <v>22222</v>
      </c>
      <c r="I19" s="44" t="e">
        <f>#REF!</f>
        <v>#REF!</v>
      </c>
      <c r="J19" s="44">
        <f t="shared" si="39"/>
        <v>0</v>
      </c>
      <c r="O19" s="46">
        <v>0</v>
      </c>
      <c r="P19" s="46">
        <f t="shared" si="40"/>
        <v>0</v>
      </c>
      <c r="Q19" s="46">
        <v>750</v>
      </c>
      <c r="R19" s="47">
        <v>24000000</v>
      </c>
    </row>
    <row r="20" spans="1:24" x14ac:dyDescent="0.25">
      <c r="A20" s="4">
        <f t="shared" si="32"/>
        <v>0</v>
      </c>
      <c r="B20" s="4">
        <f t="shared" si="33"/>
        <v>850</v>
      </c>
      <c r="C20" s="4">
        <f t="shared" si="41"/>
        <v>1020</v>
      </c>
      <c r="D20" s="4">
        <f t="shared" si="34"/>
        <v>1224</v>
      </c>
      <c r="E20" s="5">
        <f t="shared" si="35"/>
        <v>25000000</v>
      </c>
      <c r="F20" s="9">
        <f t="shared" si="36"/>
        <v>29412</v>
      </c>
      <c r="G20" s="9">
        <f t="shared" si="37"/>
        <v>24510</v>
      </c>
      <c r="H20" s="9">
        <f t="shared" si="38"/>
        <v>20425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850</v>
      </c>
      <c r="R20" s="2">
        <v>25000000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23000</v>
      </c>
      <c r="X29" s="20" t="s">
        <v>41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20500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5:25" ht="15.75" x14ac:dyDescent="0.25">
      <c r="E33" t="s">
        <v>40</v>
      </c>
      <c r="F33" s="7">
        <v>1150</v>
      </c>
      <c r="S33" s="10"/>
      <c r="T33" s="10"/>
      <c r="U33" s="17" t="s">
        <v>17</v>
      </c>
      <c r="V33" s="23"/>
      <c r="W33" s="24">
        <f>X33-X34</f>
        <v>14</v>
      </c>
      <c r="X33" s="25">
        <v>2024</v>
      </c>
    </row>
    <row r="34" spans="5:25" ht="15.75" x14ac:dyDescent="0.25">
      <c r="S34" s="10"/>
      <c r="T34" s="10"/>
      <c r="U34" s="17" t="s">
        <v>18</v>
      </c>
      <c r="V34" s="23"/>
      <c r="W34" s="24">
        <f>W35-W33</f>
        <v>46</v>
      </c>
      <c r="X34" s="24">
        <v>2010</v>
      </c>
      <c r="Y34" t="s">
        <v>39</v>
      </c>
    </row>
    <row r="35" spans="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5:25" ht="39" customHeight="1" x14ac:dyDescent="0.25">
      <c r="P36" s="42" t="s">
        <v>38</v>
      </c>
      <c r="Q36" s="42"/>
      <c r="R36" s="42"/>
      <c r="S36" s="42"/>
      <c r="T36" s="43"/>
      <c r="U36" s="21" t="s">
        <v>20</v>
      </c>
      <c r="V36" s="23"/>
      <c r="W36" s="24">
        <f>90*W33/W35</f>
        <v>21</v>
      </c>
      <c r="X36" s="24"/>
    </row>
    <row r="37" spans="5:25" ht="15.75" x14ac:dyDescent="0.25">
      <c r="U37" s="17"/>
      <c r="V37" s="26"/>
      <c r="W37" s="27">
        <f>W36%</f>
        <v>0.21</v>
      </c>
      <c r="X37" s="27"/>
    </row>
    <row r="38" spans="5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525</v>
      </c>
      <c r="X38" s="22"/>
    </row>
    <row r="39" spans="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1975</v>
      </c>
      <c r="X39" s="22"/>
    </row>
    <row r="40" spans="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20500</v>
      </c>
      <c r="X40" s="22"/>
    </row>
    <row r="41" spans="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22475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32</v>
      </c>
      <c r="V44" s="30"/>
      <c r="W44" s="25">
        <v>1150</v>
      </c>
      <c r="X44" s="24"/>
    </row>
    <row r="45" spans="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25846250</v>
      </c>
      <c r="X45" s="33"/>
    </row>
    <row r="46" spans="5:25" ht="15.75" x14ac:dyDescent="0.25">
      <c r="S46" s="11"/>
      <c r="T46" s="10"/>
      <c r="U46" s="17" t="s">
        <v>25</v>
      </c>
      <c r="V46" s="23"/>
      <c r="W46" s="34">
        <f>W45*0.9</f>
        <v>23261625</v>
      </c>
      <c r="X46" s="35"/>
    </row>
    <row r="47" spans="5:25" ht="15.75" x14ac:dyDescent="0.25">
      <c r="S47" s="10"/>
      <c r="T47" s="10"/>
      <c r="U47" s="17" t="s">
        <v>26</v>
      </c>
      <c r="V47" s="23"/>
      <c r="W47" s="34">
        <f>W45*0.8</f>
        <v>20677000</v>
      </c>
      <c r="X47" s="34"/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2875000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53846.354166666664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R12" sqref="R1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S11:S13"/>
  <sheetViews>
    <sheetView workbookViewId="0">
      <selection activeCell="W22" sqref="W22"/>
    </sheetView>
  </sheetViews>
  <sheetFormatPr defaultRowHeight="15" x14ac:dyDescent="0.25"/>
  <sheetData>
    <row r="11" spans="19:19" x14ac:dyDescent="0.25">
      <c r="S11">
        <v>761</v>
      </c>
    </row>
    <row r="12" spans="19:19" x14ac:dyDescent="0.25">
      <c r="S12">
        <v>57</v>
      </c>
    </row>
    <row r="13" spans="19:19" x14ac:dyDescent="0.25">
      <c r="S13">
        <f>SUM(S11:S12)</f>
        <v>818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7" zoomScaleNormal="100" workbookViewId="0">
      <selection activeCell="S11" sqref="S11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U22" sqref="U2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S16" sqref="S16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R21" sqref="R21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R18" sqref="R1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V12:W12"/>
  <sheetViews>
    <sheetView topLeftCell="F1" zoomScaleNormal="100" workbookViewId="0">
      <selection activeCell="W17" sqref="W17"/>
    </sheetView>
  </sheetViews>
  <sheetFormatPr defaultRowHeight="15" x14ac:dyDescent="0.25"/>
  <sheetData>
    <row r="12" spans="22:23" x14ac:dyDescent="0.25">
      <c r="V12">
        <v>73.3</v>
      </c>
      <c r="W12">
        <f>V12*10.764</f>
        <v>789.00119999999993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T9"/>
  <sheetViews>
    <sheetView workbookViewId="0">
      <selection activeCell="V15" sqref="V15"/>
    </sheetView>
  </sheetViews>
  <sheetFormatPr defaultRowHeight="15" x14ac:dyDescent="0.25"/>
  <sheetData>
    <row r="1" spans="1:20" x14ac:dyDescent="0.25">
      <c r="A1" s="6"/>
    </row>
    <row r="9" spans="1:20" x14ac:dyDescent="0.25">
      <c r="S9">
        <v>57.41</v>
      </c>
      <c r="T9">
        <f>S9*10.764</f>
        <v>617.96123999999998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S11:T11"/>
  <sheetViews>
    <sheetView zoomScaleNormal="100" workbookViewId="0">
      <selection activeCell="U23" sqref="U23"/>
    </sheetView>
  </sheetViews>
  <sheetFormatPr defaultRowHeight="15" x14ac:dyDescent="0.25"/>
  <sheetData>
    <row r="11" spans="19:20" x14ac:dyDescent="0.25">
      <c r="S11">
        <v>82.86</v>
      </c>
      <c r="T11">
        <f>S11*10.764</f>
        <v>891.90503999999999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2024-06-17T06:44:45Z</dcterms:modified>
</cp:coreProperties>
</file>