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IFB - Sakinaka\Manoj Pravinchandra Kacharia\"/>
    </mc:Choice>
  </mc:AlternateContent>
  <xr:revisionPtr revIDLastSave="0" documentId="13_ncr:1_{842EED65-7382-4E6F-8E38-FD58DA3F8812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Owner" sheetId="23" r:id="rId12"/>
    <sheet name="Sheet12" sheetId="24" r:id="rId13"/>
    <sheet name="Sheet11" sheetId="25" r:id="rId14"/>
    <sheet name="nearby bldg" sheetId="26" r:id="rId15"/>
    <sheet name="IGR Imperial" sheetId="27" r:id="rId16"/>
  </sheets>
  <calcPr calcId="191029"/>
</workbook>
</file>

<file path=xl/calcChain.xml><?xml version="1.0" encoding="utf-8"?>
<calcChain xmlns="http://schemas.openxmlformats.org/spreadsheetml/2006/main">
  <c r="Q6" i="4" l="1"/>
  <c r="Q5" i="4"/>
  <c r="P4" i="4"/>
  <c r="R3" i="4"/>
  <c r="V6" i="4"/>
  <c r="V5" i="4"/>
  <c r="P3" i="4"/>
  <c r="G34" i="4" l="1"/>
  <c r="G33" i="4"/>
  <c r="I37" i="4" l="1"/>
  <c r="I36" i="4"/>
  <c r="I35" i="4"/>
  <c r="I38" i="4" s="1"/>
  <c r="J33" i="4" l="1"/>
  <c r="O33" i="4" l="1"/>
  <c r="O35" i="4"/>
  <c r="E45" i="4" l="1"/>
  <c r="E43" i="4"/>
  <c r="P17" i="4" l="1"/>
  <c r="Q25" i="4"/>
  <c r="B25" i="4" s="1"/>
  <c r="P25" i="4"/>
  <c r="J25" i="4"/>
  <c r="I25" i="4"/>
  <c r="E25" i="4"/>
  <c r="A25" i="4"/>
  <c r="Q24" i="4"/>
  <c r="B24" i="4" s="1"/>
  <c r="P24" i="4"/>
  <c r="J24" i="4"/>
  <c r="I24" i="4"/>
  <c r="E24" i="4"/>
  <c r="A24" i="4"/>
  <c r="Q23" i="4"/>
  <c r="B23" i="4" s="1"/>
  <c r="P23" i="4"/>
  <c r="J23" i="4"/>
  <c r="I23" i="4"/>
  <c r="E23" i="4"/>
  <c r="A23" i="4"/>
  <c r="Q22" i="4"/>
  <c r="B22" i="4" s="1"/>
  <c r="P22" i="4"/>
  <c r="J22" i="4"/>
  <c r="I22" i="4"/>
  <c r="E22" i="4"/>
  <c r="A22" i="4"/>
  <c r="Q21" i="4"/>
  <c r="B21" i="4" s="1"/>
  <c r="P21" i="4"/>
  <c r="J21" i="4"/>
  <c r="I21" i="4"/>
  <c r="E21" i="4"/>
  <c r="A21" i="4"/>
  <c r="P20" i="4"/>
  <c r="Q20" i="4" s="1"/>
  <c r="B20" i="4" s="1"/>
  <c r="J20" i="4"/>
  <c r="I20" i="4"/>
  <c r="E20" i="4"/>
  <c r="A20" i="4"/>
  <c r="P19" i="4"/>
  <c r="Q19" i="4" s="1"/>
  <c r="B19" i="4" s="1"/>
  <c r="J19" i="4"/>
  <c r="I19" i="4"/>
  <c r="E19" i="4"/>
  <c r="A19" i="4"/>
  <c r="P18" i="4"/>
  <c r="Q18" i="4" s="1"/>
  <c r="B18" i="4" s="1"/>
  <c r="J18" i="4"/>
  <c r="I18" i="4"/>
  <c r="E18" i="4"/>
  <c r="A18" i="4"/>
  <c r="Q17" i="4"/>
  <c r="B17" i="4" s="1"/>
  <c r="J17" i="4"/>
  <c r="I17" i="4"/>
  <c r="E17" i="4"/>
  <c r="A17" i="4"/>
  <c r="Q16" i="4"/>
  <c r="B16" i="4" s="1"/>
  <c r="J16" i="4"/>
  <c r="I16" i="4"/>
  <c r="E16" i="4"/>
  <c r="A16" i="4"/>
  <c r="Q15" i="4"/>
  <c r="B15" i="4" s="1"/>
  <c r="J15" i="4"/>
  <c r="I15" i="4"/>
  <c r="E15" i="4"/>
  <c r="A15" i="4"/>
  <c r="P14" i="4"/>
  <c r="Q14" i="4" s="1"/>
  <c r="B14" i="4" s="1"/>
  <c r="J14" i="4"/>
  <c r="I14" i="4"/>
  <c r="E14" i="4"/>
  <c r="A14" i="4"/>
  <c r="C19" i="4" l="1"/>
  <c r="F19" i="4"/>
  <c r="F20" i="4"/>
  <c r="C20" i="4"/>
  <c r="C22" i="4"/>
  <c r="F22" i="4"/>
  <c r="C24" i="4"/>
  <c r="F24" i="4"/>
  <c r="F16" i="4"/>
  <c r="C16" i="4"/>
  <c r="C17" i="4"/>
  <c r="F17" i="4"/>
  <c r="F15" i="4"/>
  <c r="C15" i="4"/>
  <c r="F14" i="4"/>
  <c r="C14" i="4"/>
  <c r="C18" i="4"/>
  <c r="F18" i="4"/>
  <c r="C21" i="4"/>
  <c r="F21" i="4"/>
  <c r="C23" i="4"/>
  <c r="F23" i="4"/>
  <c r="C25" i="4"/>
  <c r="F25" i="4"/>
  <c r="D17" i="4" l="1"/>
  <c r="H17" i="4" s="1"/>
  <c r="G17" i="4"/>
  <c r="G24" i="4"/>
  <c r="D24" i="4"/>
  <c r="H24" i="4" s="1"/>
  <c r="G21" i="4"/>
  <c r="D21" i="4"/>
  <c r="H21" i="4" s="1"/>
  <c r="G15" i="4"/>
  <c r="D15" i="4"/>
  <c r="H15" i="4" s="1"/>
  <c r="D16" i="4"/>
  <c r="H16" i="4" s="1"/>
  <c r="G16" i="4"/>
  <c r="G14" i="4"/>
  <c r="D14" i="4"/>
  <c r="H14" i="4" s="1"/>
  <c r="D20" i="4"/>
  <c r="H20" i="4" s="1"/>
  <c r="G20" i="4"/>
  <c r="G25" i="4"/>
  <c r="D25" i="4"/>
  <c r="H25" i="4" s="1"/>
  <c r="G23" i="4"/>
  <c r="D23" i="4"/>
  <c r="H23" i="4" s="1"/>
  <c r="D18" i="4"/>
  <c r="H18" i="4" s="1"/>
  <c r="G18" i="4"/>
  <c r="G22" i="4"/>
  <c r="D22" i="4"/>
  <c r="H22" i="4" s="1"/>
  <c r="G19" i="4"/>
  <c r="D19" i="4"/>
  <c r="H19" i="4" s="1"/>
  <c r="P12" i="4"/>
  <c r="P11" i="4" l="1"/>
  <c r="P9" i="4"/>
  <c r="Q12" i="4" l="1"/>
  <c r="Q11" i="4"/>
  <c r="P10" i="4"/>
  <c r="Q9" i="4"/>
  <c r="P8" i="4"/>
  <c r="P7" i="4"/>
  <c r="Q7" i="4" s="1"/>
  <c r="Q3" i="4"/>
  <c r="P2" i="4"/>
  <c r="C28" i="4"/>
  <c r="C29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29" i="4" l="1"/>
  <c r="Q29" i="4" s="1"/>
  <c r="J29" i="4"/>
  <c r="I29" i="4"/>
  <c r="E29" i="4"/>
  <c r="A29" i="4"/>
  <c r="P28" i="4"/>
  <c r="Q28" i="4" s="1"/>
  <c r="J28" i="4"/>
  <c r="I28" i="4"/>
  <c r="E28" i="4"/>
  <c r="A28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28" i="4"/>
  <c r="B29" i="4"/>
  <c r="B7" i="4"/>
  <c r="C7" i="4" s="1"/>
  <c r="F28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29" i="4"/>
  <c r="H29" i="4" s="1"/>
  <c r="G29" i="4"/>
  <c r="F29" i="4"/>
  <c r="D28" i="4"/>
  <c r="H28" i="4" s="1"/>
  <c r="G28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<sst xmlns="http://schemas.openxmlformats.org/spreadsheetml/2006/main" count="39" uniqueCount="33">
  <si>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</si>
  <si>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</si>
  <si>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</si>
  <si>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</si>
  <si>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</si>
  <si>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</si>
  <si>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</si>
  <si>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</si>
  <si>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</si>
  <si>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</si>
  <si>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</si>
  <si>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</si>
  <si>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</si>
  <si>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mca</t>
  </si>
  <si>
    <t>abua</t>
  </si>
  <si>
    <t>previous report  - 2023</t>
  </si>
  <si>
    <t>rate on bua</t>
  </si>
  <si>
    <t>flat</t>
  </si>
  <si>
    <t>car</t>
  </si>
  <si>
    <t>interior</t>
  </si>
  <si>
    <t>04.04.24</t>
  </si>
  <si>
    <t>15.01.20</t>
  </si>
  <si>
    <t>28.03.2024</t>
  </si>
  <si>
    <t>16.03.2019 - Owner's index</t>
  </si>
  <si>
    <t>the imperial</t>
  </si>
  <si>
    <t>31.08.23</t>
  </si>
  <si>
    <t>28.08.23</t>
  </si>
  <si>
    <t>09.02.24</t>
  </si>
  <si>
    <t>Flat No. 2801, 26th Habitable Floor, Raheja Excelsior CHSL, 63 Tardeo Road, Village - Tardeo,</t>
  </si>
  <si>
    <t>incl car parking</t>
  </si>
  <si>
    <t>28 H</t>
  </si>
  <si>
    <t>parking</t>
  </si>
  <si>
    <t>oc - 2013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</si>
</sst>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2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3" fillId="0" borderId="0" xfId="0" applyFont="1"/>
    <xf numFmtId="0" fontId="0" fillId="0" borderId="0" xfId="0" applyFont="1"/>
    <xf numFmtId="4" fontId="1" fillId="3" borderId="0" xfId="0" applyNumberFormat="1" applyFont="1" applyFill="1"/>
    <xf numFmtId="0" fontId="1" fillId="2" borderId="0" xfId="0" applyFont="1" applyFill="1"/>
    <xf numFmtId="4" fontId="0" fillId="2" borderId="0" xfId="0" applyNumberFormat="1" applyFill="1"/>
    <xf numFmtId="0" fontId="1" fillId="4" borderId="0" xfId="0" applyFont="1" applyFill="1"/>
    <xf numFmtId="0" fontId="0" fillId="4" borderId="0" xfId="0" applyFill="1"/>
    <xf numFmtId="4" fontId="0" fillId="4" borderId="0" xfId="0" applyNumberFormat="1" applyFill="1"/>
    <xf numFmtId="43" fontId="0" fillId="0" borderId="0" xfId="1" applyFont="1"/>
    <xf numFmtId="43" fontId="2" fillId="0" borderId="0" xfId="1" applyFont="1"/>
    <xf numFmtId="43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533400</xdr:colOff>
      <xdr:row>33</xdr:row>
      <xdr:rowOff>0</xdr:rowOff>
    </xdr:from>
    <xdr:to>
      <xdr:col>26</xdr:col>
      <xdr:colOff>429848</xdr:colOff>
      <xdr:row>41</xdr:row>
      <xdr:rowOff>22303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4BF9B4-AC0A-49CD-820E-31230B768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01150" y="4191000"/>
          <a:ext cx="6973523" cy="1546303"/>
        </a:xfrm>
        <a:prstGeom prst="rect">
          <a:avLst/>
        </a:prstGeom>
      </xdr:spPr>
    </xdr:pic>
    <xdr:clientData/>
  </xdr:twoCellAnchor>
  <xdr:twoCellAnchor editAs="oneCell">
    <xdr:from>
      <xdr:col>17</xdr:col>
      <xdr:colOff>180974</xdr:colOff>
      <xdr:row>41</xdr:row>
      <xdr:rowOff>10998</xdr:rowOff>
    </xdr:from>
    <xdr:to>
      <xdr:col>23</xdr:col>
      <xdr:colOff>458385</xdr:colOff>
      <xdr:row>60</xdr:row>
      <xdr:rowOff>48526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DC76A6F-F00D-4AC3-8D4A-1883D96AA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63099" y="5725998"/>
          <a:ext cx="4811311" cy="365702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42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B76CEB-3163-4849-88BC-08E40CA3C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9248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419100</xdr:colOff>
      <xdr:row>40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D6746C-2A67-4906-88CB-1CFBD8A88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97500" cy="76009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31</xdr:col>
      <xdr:colOff>419100</xdr:colOff>
      <xdr:row>42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CA1C49-1275-4BAC-AC93-BDFE0B00F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18097500" cy="79248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5335B4-1916-4616-93AD-EB6CEDEC3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363192</xdr:colOff>
      <xdr:row>47</xdr:row>
      <xdr:rowOff>153671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DECB83-9BB8-4618-BFFB-F0E3391E7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97592" cy="910717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190500</xdr:colOff>
      <xdr:row>36</xdr:row>
      <xdr:rowOff>114301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F4EB7F-7305-4A68-87C0-23064B044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6896100" cy="6972300"/>
        </a:xfrm>
        <a:prstGeom prst="rect">
          <a:avLst/>
        </a:prstGeom>
      </xdr:spPr>
    </xdr:pic>
    <xdr:clientData/>
  </xdr:twoCellAnchor>
  <xdr:twoCellAnchor editAs="oneCell">
    <xdr:from>
      <xdr:col>11</xdr:col>
      <xdr:colOff>371474</xdr:colOff>
      <xdr:row>0</xdr:row>
      <xdr:rowOff>0</xdr:rowOff>
    </xdr:from>
    <xdr:to>
      <xdr:col>23</xdr:col>
      <xdr:colOff>306123</xdr:colOff>
      <xdr:row>37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7153D58-C066-4585-8745-B127D545B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77074" y="0"/>
          <a:ext cx="7249849" cy="7048500"/>
        </a:xfrm>
        <a:prstGeom prst="rect">
          <a:avLst/>
        </a:prstGeom>
      </xdr:spPr>
    </xdr:pic>
    <xdr:clientData/>
  </xdr:twoCellAnchor>
  <xdr:twoCellAnchor editAs="oneCell">
    <xdr:from>
      <xdr:col>0</xdr:col>
      <xdr:colOff>132961</xdr:colOff>
      <xdr:row>39</xdr:row>
      <xdr:rowOff>142875</xdr:rowOff>
    </xdr:from>
    <xdr:to>
      <xdr:col>13</xdr:col>
      <xdr:colOff>28575</xdr:colOff>
      <xdr:row>74</xdr:row>
      <xdr:rowOff>142875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8FD6B2B-B593-4844-83AA-3C6E457DF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2961" y="7572375"/>
          <a:ext cx="7820414" cy="666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161925</xdr:colOff>
      <xdr:row>39</xdr:row>
      <xdr:rowOff>164199</xdr:rowOff>
    </xdr:from>
    <xdr:to>
      <xdr:col>26</xdr:col>
      <xdr:colOff>191825</xdr:colOff>
      <xdr:row>77</xdr:row>
      <xdr:rowOff>105971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449CDDD-D0EB-442A-B1D5-7F159F283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86725" y="7593699"/>
          <a:ext cx="7954700" cy="71807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47626</xdr:rowOff>
    </xdr:from>
    <xdr:to>
      <xdr:col>13</xdr:col>
      <xdr:colOff>9525</xdr:colOff>
      <xdr:row>113</xdr:row>
      <xdr:rowOff>9526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5C2B2D0-42C0-4F98-AD7E-FCAEAE7D5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4906626"/>
          <a:ext cx="7934325" cy="6629400"/>
        </a:xfrm>
        <a:prstGeom prst="rect">
          <a:avLst/>
        </a:prstGeom>
      </xdr:spPr>
    </xdr:pic>
    <xdr:clientData/>
  </xdr:twoCellAnchor>
  <xdr:twoCellAnchor editAs="oneCell">
    <xdr:from>
      <xdr:col>13</xdr:col>
      <xdr:colOff>161925</xdr:colOff>
      <xdr:row>78</xdr:row>
      <xdr:rowOff>54776</xdr:rowOff>
    </xdr:from>
    <xdr:to>
      <xdr:col>25</xdr:col>
      <xdr:colOff>87037</xdr:colOff>
      <xdr:row>113</xdr:row>
      <xdr:rowOff>77412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B90D4A9-E244-4EF0-A191-4B41490CD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086725" y="14913776"/>
          <a:ext cx="7240312" cy="6690136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115</xdr:row>
      <xdr:rowOff>0</xdr:rowOff>
    </xdr:from>
    <xdr:to>
      <xdr:col>12</xdr:col>
      <xdr:colOff>571500</xdr:colOff>
      <xdr:row>162</xdr:row>
      <xdr:rowOff>20302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FF2A220-E208-43CC-ACAF-75A71806F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21907500"/>
          <a:ext cx="7610475" cy="8973802"/>
        </a:xfrm>
        <a:prstGeom prst="rect">
          <a:avLst/>
        </a:prstGeom>
      </xdr:spPr>
    </xdr:pic>
    <xdr:clientData/>
  </xdr:twoCellAnchor>
  <xdr:twoCellAnchor editAs="oneCell">
    <xdr:from>
      <xdr:col>13</xdr:col>
      <xdr:colOff>361950</xdr:colOff>
      <xdr:row>115</xdr:row>
      <xdr:rowOff>27363</xdr:rowOff>
    </xdr:from>
    <xdr:to>
      <xdr:col>28</xdr:col>
      <xdr:colOff>29892</xdr:colOff>
      <xdr:row>157</xdr:row>
      <xdr:rowOff>20244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49DA521-C589-454E-A59B-F5F0A686D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86750" y="21934863"/>
          <a:ext cx="8811942" cy="799388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24</xdr:col>
      <xdr:colOff>76200</xdr:colOff>
      <xdr:row>30</xdr:row>
      <xdr:rowOff>159569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D3E337-1523-4946-88BF-2D01AD103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0" y="0"/>
          <a:ext cx="14039850" cy="5874569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542925</xdr:colOff>
      <xdr:row>30</xdr:row>
      <xdr:rowOff>158516</xdr:rowOff>
    </xdr:from>
    <xdr:to>
      <xdr:col>27</xdr:col>
      <xdr:colOff>504825</xdr:colOff>
      <xdr:row>66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8F0E9DE-E74F-491C-A730-5BCE7E315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2925" y="5873516"/>
          <a:ext cx="16421100" cy="6870934"/>
        </a:xfrm>
        <a:prstGeom prst="rect">
          <a:avLst/>
        </a:prstGeom>
      </xdr:spPr>
    </xdr:pic>
    <xdr:clientData/>
  </xdr:twoCellAnchor>
  <xdr:twoCellAnchor editAs="oneCell">
    <xdr:from>
      <xdr:col>1</xdr:col>
      <xdr:colOff>25579</xdr:colOff>
      <xdr:row>67</xdr:row>
      <xdr:rowOff>76200</xdr:rowOff>
    </xdr:from>
    <xdr:to>
      <xdr:col>27</xdr:col>
      <xdr:colOff>523875</xdr:colOff>
      <xdr:row>99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875B146-D894-4A83-A6FD-6D753F07B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5179" y="12839700"/>
          <a:ext cx="16347896" cy="6134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439402</xdr:colOff>
      <xdr:row>47</xdr:row>
      <xdr:rowOff>163133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2010B72-E857-404C-A151-0CAC22760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73802" cy="8659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523875</xdr:colOff>
      <xdr:row>0</xdr:row>
      <xdr:rowOff>0</xdr:rowOff>
    </xdr:from>
    <xdr:to>
      <xdr:col>15</xdr:col>
      <xdr:colOff>267940</xdr:colOff>
      <xdr:row>45</xdr:row>
      <xdr:rowOff>1196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238FFD8-D112-4F45-8706-22AA57079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875" y="0"/>
          <a:ext cx="8888065" cy="85736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515613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9C5DCA-F474-4027-834F-91849ABE1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50013" cy="8678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448929</xdr:colOff>
      <xdr:row>48</xdr:row>
      <xdr:rowOff>10729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328583-6D0C-4676-99D7-2C15FBF2C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83329" cy="863085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353665</xdr:colOff>
      <xdr:row>52</xdr:row>
      <xdr:rowOff>86933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3F5AC4F-97F8-434D-A489-FD06B28A6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88065" cy="865943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19</xdr:col>
      <xdr:colOff>429791</xdr:colOff>
      <xdr:row>46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5C61F8-AB55-4055-82A6-8B06CB34F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354591" cy="881185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372718</xdr:colOff>
      <xdr:row>48</xdr:row>
      <xdr:rowOff>96513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DAD85C-FFCB-44EB-8ED3-7F68E7B77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07118" cy="905001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40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4A8ABB-3D1F-4671-AE52-9354BE331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572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50"/>
  <sheetViews>
    <sheetView tabSelected="1" topLeftCell="A16" zoomScaleNormal="100" workbookViewId="0">
      <selection activeCell="J45" sqref="J4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6" customWidth="1"/>
    <col min="7" max="7" width="9.85546875" customWidth="1"/>
    <col min="8" max="8" width="10.85546875" customWidth="1"/>
    <col min="9" max="9" width="15" customWidth="1"/>
    <col min="10" max="10" width="9.85546875" customWidth="1"/>
    <col min="11" max="13" width="9.140625" hidden="1" customWidth="1"/>
    <col min="14" max="14" width="5" customWidth="1"/>
    <col min="15" max="15" width="14.140625" customWidth="1"/>
    <col min="16" max="16" width="8.28515625" customWidth="1"/>
    <col min="17" max="17" width="10.7109375" customWidth="1"/>
    <col min="18" max="18" width="16" customWidth="1"/>
    <col min="19" max="19" width="8.7109375" customWidth="1"/>
    <col min="20" max="20" width="15" customWidth="1"/>
    <col min="22" max="22" width="10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8" t="s">
        <v>1</v>
      </c>
      <c r="F1" s="8" t="s">
        <v>8</v>
      </c>
      <c r="G1" s="8" t="s">
        <v>11</v>
      </c>
      <c r="H1" s="8" t="s">
        <v>12</v>
      </c>
      <c r="I1" s="8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29" si="0">N2</f>
        <v>0</v>
      </c>
      <c r="B2" s="4">
        <f t="shared" ref="B2:B29" si="1">Q2</f>
        <v>2200</v>
      </c>
      <c r="C2" s="4">
        <f>B2*1.2</f>
        <v>2640</v>
      </c>
      <c r="D2" s="4">
        <f t="shared" ref="D2:D25" si="2">C2*1.2</f>
        <v>3168</v>
      </c>
      <c r="E2" s="16">
        <f t="shared" ref="E2:E25" si="3">R2</f>
        <v>220000000</v>
      </c>
      <c r="F2" s="9">
        <f t="shared" ref="F2:F25" si="4">ROUND((E2/B2),0)</f>
        <v>100000</v>
      </c>
      <c r="G2" s="17">
        <f t="shared" ref="G2:G25" si="5">ROUND((E2/C2),0)</f>
        <v>83333</v>
      </c>
      <c r="H2" s="9">
        <f t="shared" ref="H2:H25" si="6">ROUND((E2/D2),0)</f>
        <v>69444</v>
      </c>
      <c r="I2" s="9" t="e">
        <f>#REF!</f>
        <v>#REF!</v>
      </c>
      <c r="J2" s="4">
        <f t="shared" ref="J2:J25" si="7">S2</f>
        <v>0</v>
      </c>
      <c r="O2">
        <v>0</v>
      </c>
      <c r="P2">
        <f t="shared" ref="P2:P10" si="8">O2/1.2</f>
        <v>0</v>
      </c>
      <c r="Q2">
        <v>2200</v>
      </c>
      <c r="R2" s="2">
        <v>220000000</v>
      </c>
      <c r="S2" s="7"/>
      <c r="T2" s="7"/>
    </row>
    <row r="3" spans="1:22" x14ac:dyDescent="0.25">
      <c r="A3" s="4">
        <f t="shared" si="0"/>
        <v>0</v>
      </c>
      <c r="B3" s="4">
        <f t="shared" si="1"/>
        <v>2152.7777777777778</v>
      </c>
      <c r="C3" s="4">
        <f t="shared" ref="C3:C29" si="9">B3*1.2</f>
        <v>2583.3333333333335</v>
      </c>
      <c r="D3" s="4">
        <f t="shared" si="2"/>
        <v>3100</v>
      </c>
      <c r="E3" s="16">
        <f t="shared" si="3"/>
        <v>205003000</v>
      </c>
      <c r="F3" s="9">
        <f t="shared" si="4"/>
        <v>95227</v>
      </c>
      <c r="G3" s="9">
        <f t="shared" si="5"/>
        <v>79356</v>
      </c>
      <c r="H3" s="9">
        <f t="shared" si="6"/>
        <v>66130</v>
      </c>
      <c r="I3" s="9" t="e">
        <f>#REF!</f>
        <v>#REF!</v>
      </c>
      <c r="J3" s="4">
        <f t="shared" si="7"/>
        <v>0</v>
      </c>
      <c r="O3">
        <v>3100</v>
      </c>
      <c r="P3">
        <f>O3/1.2</f>
        <v>2583.3333333333335</v>
      </c>
      <c r="Q3">
        <f t="shared" ref="Q3:Q12" si="10">P3/1.2</f>
        <v>2152.7777777777778</v>
      </c>
      <c r="R3" s="2">
        <f>O3*66130</f>
        <v>205003000</v>
      </c>
      <c r="S3" s="7"/>
      <c r="T3" s="7"/>
    </row>
    <row r="4" spans="1:22" x14ac:dyDescent="0.25">
      <c r="A4" s="4">
        <f t="shared" si="0"/>
        <v>0</v>
      </c>
      <c r="B4" s="4">
        <f t="shared" si="1"/>
        <v>2200</v>
      </c>
      <c r="C4" s="4">
        <f t="shared" si="9"/>
        <v>2640</v>
      </c>
      <c r="D4" s="4">
        <f t="shared" si="2"/>
        <v>3168</v>
      </c>
      <c r="E4" s="16">
        <f t="shared" si="3"/>
        <v>180000000</v>
      </c>
      <c r="F4" s="9">
        <f t="shared" si="4"/>
        <v>81818</v>
      </c>
      <c r="G4" s="9">
        <f t="shared" si="5"/>
        <v>68182</v>
      </c>
      <c r="H4" s="9">
        <f t="shared" si="6"/>
        <v>56818</v>
      </c>
      <c r="I4" s="9" t="e">
        <f>#REF!</f>
        <v>#REF!</v>
      </c>
      <c r="J4" s="4">
        <f t="shared" si="7"/>
        <v>0</v>
      </c>
      <c r="O4">
        <v>0</v>
      </c>
      <c r="P4">
        <f t="shared" ref="P4:P5" si="11">O4/1.2</f>
        <v>0</v>
      </c>
      <c r="Q4">
        <v>2200</v>
      </c>
      <c r="R4" s="2">
        <v>180000000</v>
      </c>
      <c r="S4" s="7"/>
      <c r="T4" s="7"/>
    </row>
    <row r="5" spans="1:22" x14ac:dyDescent="0.25">
      <c r="A5" s="4">
        <f t="shared" si="0"/>
        <v>0</v>
      </c>
      <c r="B5" s="4">
        <f t="shared" si="1"/>
        <v>1791.6666666666667</v>
      </c>
      <c r="C5" s="4">
        <f t="shared" si="9"/>
        <v>2150</v>
      </c>
      <c r="D5" s="4">
        <f t="shared" si="2"/>
        <v>2580</v>
      </c>
      <c r="E5" s="16">
        <f t="shared" si="3"/>
        <v>200000000</v>
      </c>
      <c r="F5" s="9">
        <f t="shared" si="4"/>
        <v>111628</v>
      </c>
      <c r="G5" s="17">
        <f t="shared" si="5"/>
        <v>93023</v>
      </c>
      <c r="H5" s="9">
        <f t="shared" si="6"/>
        <v>77519</v>
      </c>
      <c r="I5" s="9" t="e">
        <f>#REF!</f>
        <v>#REF!</v>
      </c>
      <c r="J5" s="4">
        <f t="shared" si="7"/>
        <v>0</v>
      </c>
      <c r="O5">
        <v>0</v>
      </c>
      <c r="P5">
        <v>2150</v>
      </c>
      <c r="Q5">
        <f>P5/1.2</f>
        <v>1791.6666666666667</v>
      </c>
      <c r="R5" s="2">
        <v>200000000</v>
      </c>
      <c r="S5" s="7"/>
      <c r="T5" s="7"/>
      <c r="V5">
        <f>66130*3100</f>
        <v>205003000</v>
      </c>
    </row>
    <row r="6" spans="1:22" x14ac:dyDescent="0.25">
      <c r="A6" s="4">
        <f t="shared" si="0"/>
        <v>0</v>
      </c>
      <c r="B6" s="4">
        <f t="shared" si="1"/>
        <v>1791.6666666666667</v>
      </c>
      <c r="C6" s="4">
        <f t="shared" si="9"/>
        <v>2150</v>
      </c>
      <c r="D6" s="4">
        <f t="shared" si="2"/>
        <v>2580</v>
      </c>
      <c r="E6" s="16">
        <f t="shared" si="3"/>
        <v>182500000</v>
      </c>
      <c r="F6" s="9">
        <f t="shared" si="4"/>
        <v>101860</v>
      </c>
      <c r="G6" s="9">
        <f t="shared" si="5"/>
        <v>84884</v>
      </c>
      <c r="H6" s="9">
        <f t="shared" si="6"/>
        <v>70736</v>
      </c>
      <c r="I6" s="9" t="e">
        <f>#REF!</f>
        <v>#REF!</v>
      </c>
      <c r="J6" s="4">
        <f t="shared" si="7"/>
        <v>0</v>
      </c>
      <c r="O6">
        <v>0</v>
      </c>
      <c r="P6">
        <v>2150</v>
      </c>
      <c r="Q6">
        <f>P6/1.2</f>
        <v>1791.6666666666667</v>
      </c>
      <c r="R6" s="2">
        <v>182500000</v>
      </c>
      <c r="S6" s="7"/>
      <c r="T6" s="7"/>
      <c r="V6">
        <f>3100/1.4</f>
        <v>2214.2857142857142</v>
      </c>
    </row>
    <row r="7" spans="1:22" x14ac:dyDescent="0.25">
      <c r="A7" s="4">
        <f t="shared" si="0"/>
        <v>0</v>
      </c>
      <c r="B7" s="4">
        <f t="shared" si="1"/>
        <v>2152.7777777777778</v>
      </c>
      <c r="C7" s="4">
        <f t="shared" si="9"/>
        <v>2583.3333333333335</v>
      </c>
      <c r="D7" s="4">
        <f t="shared" si="2"/>
        <v>3100</v>
      </c>
      <c r="E7" s="16">
        <f t="shared" si="3"/>
        <v>155000000</v>
      </c>
      <c r="F7" s="9">
        <f t="shared" si="4"/>
        <v>72000</v>
      </c>
      <c r="G7" s="9">
        <f t="shared" si="5"/>
        <v>60000</v>
      </c>
      <c r="H7" s="9">
        <f t="shared" si="6"/>
        <v>50000</v>
      </c>
      <c r="I7" s="9" t="e">
        <f>#REF!</f>
        <v>#REF!</v>
      </c>
      <c r="J7" s="4">
        <f t="shared" si="7"/>
        <v>0</v>
      </c>
      <c r="O7">
        <v>3100</v>
      </c>
      <c r="P7">
        <f t="shared" si="8"/>
        <v>2583.3333333333335</v>
      </c>
      <c r="Q7">
        <f t="shared" si="10"/>
        <v>2152.7777777777778</v>
      </c>
      <c r="R7" s="2">
        <v>155000000</v>
      </c>
      <c r="S7" s="7"/>
      <c r="T7" s="7"/>
    </row>
    <row r="8" spans="1:22" x14ac:dyDescent="0.25">
      <c r="A8" s="4">
        <f t="shared" si="0"/>
        <v>0</v>
      </c>
      <c r="B8" s="4">
        <f t="shared" si="1"/>
        <v>3100</v>
      </c>
      <c r="C8" s="4">
        <f t="shared" si="9"/>
        <v>3720</v>
      </c>
      <c r="D8" s="4">
        <f t="shared" si="2"/>
        <v>4464</v>
      </c>
      <c r="E8" s="16">
        <f t="shared" si="3"/>
        <v>195000000</v>
      </c>
      <c r="F8" s="9">
        <f t="shared" si="4"/>
        <v>62903</v>
      </c>
      <c r="G8" s="9">
        <f t="shared" si="5"/>
        <v>52419</v>
      </c>
      <c r="H8" s="9">
        <f t="shared" si="6"/>
        <v>43683</v>
      </c>
      <c r="I8" s="9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3100</v>
      </c>
      <c r="R8" s="2">
        <v>195000000</v>
      </c>
      <c r="S8" s="7"/>
      <c r="T8" s="7"/>
    </row>
    <row r="9" spans="1:22" x14ac:dyDescent="0.25">
      <c r="A9" s="4">
        <f t="shared" si="0"/>
        <v>0</v>
      </c>
      <c r="B9" s="4">
        <f t="shared" si="1"/>
        <v>1899.9356999999998</v>
      </c>
      <c r="C9" s="4">
        <f t="shared" si="9"/>
        <v>2279.9228399999997</v>
      </c>
      <c r="D9" s="4">
        <f t="shared" si="2"/>
        <v>2735.9074079999996</v>
      </c>
      <c r="E9" s="16">
        <f t="shared" si="3"/>
        <v>160000000</v>
      </c>
      <c r="F9" s="9">
        <f t="shared" si="4"/>
        <v>84213</v>
      </c>
      <c r="G9" s="9">
        <f t="shared" si="5"/>
        <v>70178</v>
      </c>
      <c r="H9" s="9">
        <f t="shared" si="6"/>
        <v>58482</v>
      </c>
      <c r="I9" s="9" t="e">
        <f>#REF!</f>
        <v>#REF!</v>
      </c>
      <c r="J9" s="4" t="str">
        <f t="shared" si="7"/>
        <v>04.04.24</v>
      </c>
      <c r="O9">
        <v>0</v>
      </c>
      <c r="P9" s="10">
        <f>211.81*10.764</f>
        <v>2279.9228399999997</v>
      </c>
      <c r="Q9" s="10">
        <f t="shared" si="10"/>
        <v>1899.9356999999998</v>
      </c>
      <c r="R9" s="18">
        <v>160000000</v>
      </c>
      <c r="S9" s="7" t="s">
        <v>20</v>
      </c>
      <c r="T9" s="7" t="s">
        <v>30</v>
      </c>
    </row>
    <row r="10" spans="1:22" x14ac:dyDescent="0.25">
      <c r="A10" s="4">
        <f t="shared" si="0"/>
        <v>0</v>
      </c>
      <c r="B10" s="4">
        <f t="shared" si="1"/>
        <v>1900</v>
      </c>
      <c r="C10" s="4">
        <f t="shared" si="9"/>
        <v>2280</v>
      </c>
      <c r="D10" s="4">
        <f t="shared" si="2"/>
        <v>2736</v>
      </c>
      <c r="E10" s="16">
        <f t="shared" si="3"/>
        <v>117000000</v>
      </c>
      <c r="F10" s="9">
        <f t="shared" si="4"/>
        <v>61579</v>
      </c>
      <c r="G10" s="9">
        <f t="shared" si="5"/>
        <v>51316</v>
      </c>
      <c r="H10" s="9">
        <f t="shared" si="6"/>
        <v>42763</v>
      </c>
      <c r="I10" s="9" t="e">
        <f>#REF!</f>
        <v>#REF!</v>
      </c>
      <c r="J10" s="4" t="str">
        <f t="shared" si="7"/>
        <v>15.01.20</v>
      </c>
      <c r="O10">
        <v>0</v>
      </c>
      <c r="P10">
        <f t="shared" si="8"/>
        <v>0</v>
      </c>
      <c r="Q10">
        <v>1900</v>
      </c>
      <c r="R10" s="2">
        <v>117000000</v>
      </c>
      <c r="S10" s="7" t="s">
        <v>21</v>
      </c>
      <c r="T10" s="7"/>
    </row>
    <row r="11" spans="1:22" s="20" customFormat="1" x14ac:dyDescent="0.25">
      <c r="A11" s="19">
        <f t="shared" si="0"/>
        <v>0</v>
      </c>
      <c r="B11" s="19">
        <f t="shared" si="1"/>
        <v>1824.4979999999998</v>
      </c>
      <c r="C11" s="19">
        <f t="shared" si="9"/>
        <v>2189.3975999999998</v>
      </c>
      <c r="D11" s="19">
        <f t="shared" si="2"/>
        <v>2627.2771199999997</v>
      </c>
      <c r="E11" s="16">
        <f t="shared" si="3"/>
        <v>175000000</v>
      </c>
      <c r="F11" s="9">
        <f t="shared" si="4"/>
        <v>95917</v>
      </c>
      <c r="G11" s="9">
        <f t="shared" si="5"/>
        <v>79931</v>
      </c>
      <c r="H11" s="9">
        <f t="shared" si="6"/>
        <v>66609</v>
      </c>
      <c r="I11" s="9" t="e">
        <f>#REF!</f>
        <v>#REF!</v>
      </c>
      <c r="J11" s="19" t="str">
        <f t="shared" si="7"/>
        <v>16.03.2019 - Owner's index</v>
      </c>
      <c r="O11" s="20">
        <v>0</v>
      </c>
      <c r="P11" s="20">
        <f>203.4*10.764</f>
        <v>2189.3975999999998</v>
      </c>
      <c r="Q11" s="20">
        <f t="shared" si="10"/>
        <v>1824.4979999999998</v>
      </c>
      <c r="R11" s="21">
        <v>175000000</v>
      </c>
      <c r="S11" s="19" t="s">
        <v>23</v>
      </c>
      <c r="T11" s="19"/>
      <c r="U11" s="19"/>
    </row>
    <row r="12" spans="1:22" x14ac:dyDescent="0.25">
      <c r="A12" s="4">
        <f t="shared" si="0"/>
        <v>0</v>
      </c>
      <c r="B12" s="4">
        <f t="shared" si="1"/>
        <v>911.89019999999994</v>
      </c>
      <c r="C12" s="4">
        <f t="shared" si="9"/>
        <v>1094.2682399999999</v>
      </c>
      <c r="D12" s="4">
        <f t="shared" si="2"/>
        <v>1313.1218879999999</v>
      </c>
      <c r="E12" s="16">
        <f t="shared" si="3"/>
        <v>38500000</v>
      </c>
      <c r="F12" s="9">
        <f t="shared" si="4"/>
        <v>42220</v>
      </c>
      <c r="G12" s="9">
        <f t="shared" si="5"/>
        <v>35183</v>
      </c>
      <c r="H12" s="9">
        <f t="shared" si="6"/>
        <v>29319</v>
      </c>
      <c r="I12" s="9" t="e">
        <f>#REF!</f>
        <v>#REF!</v>
      </c>
      <c r="J12" s="4" t="str">
        <f t="shared" si="7"/>
        <v>28.03.2024</v>
      </c>
      <c r="O12">
        <v>0</v>
      </c>
      <c r="P12">
        <f>101.66*10.764</f>
        <v>1094.2682399999999</v>
      </c>
      <c r="Q12">
        <f t="shared" si="10"/>
        <v>911.89019999999994</v>
      </c>
      <c r="R12" s="2">
        <v>38500000</v>
      </c>
      <c r="S12" s="7" t="s">
        <v>22</v>
      </c>
      <c r="T12" s="7"/>
    </row>
    <row r="13" spans="1:22" x14ac:dyDescent="0.25">
      <c r="A13" s="4">
        <f t="shared" si="0"/>
        <v>0</v>
      </c>
      <c r="B13" s="4">
        <f t="shared" si="1"/>
        <v>2222.2222222222226</v>
      </c>
      <c r="C13" s="4">
        <f t="shared" si="9"/>
        <v>2666.666666666667</v>
      </c>
      <c r="D13" s="4">
        <f t="shared" si="2"/>
        <v>3200.0000000000005</v>
      </c>
      <c r="E13" s="16">
        <f t="shared" si="3"/>
        <v>180000000</v>
      </c>
      <c r="F13" s="9">
        <f t="shared" si="4"/>
        <v>81000</v>
      </c>
      <c r="G13" s="9">
        <f t="shared" si="5"/>
        <v>67500</v>
      </c>
      <c r="H13" s="9">
        <f t="shared" si="6"/>
        <v>56250</v>
      </c>
      <c r="I13" s="9" t="e">
        <f>#REF!</f>
        <v>#REF!</v>
      </c>
      <c r="J13" s="4">
        <f t="shared" si="7"/>
        <v>0</v>
      </c>
      <c r="O13">
        <v>3200</v>
      </c>
      <c r="P13">
        <f t="shared" ref="P13:P25" si="12">O13/1.2</f>
        <v>2666.666666666667</v>
      </c>
      <c r="Q13">
        <f t="shared" ref="Q13:Q25" si="13">P13/1.2</f>
        <v>2222.2222222222226</v>
      </c>
      <c r="R13" s="2">
        <v>180000000</v>
      </c>
      <c r="S13" s="7"/>
      <c r="T13" s="7"/>
    </row>
    <row r="14" spans="1:22" x14ac:dyDescent="0.25">
      <c r="A14" s="4">
        <f t="shared" ref="A14:A25" si="14">N14</f>
        <v>0</v>
      </c>
      <c r="B14" s="4">
        <f t="shared" ref="B14:B25" si="15">Q14</f>
        <v>0</v>
      </c>
      <c r="C14" s="4">
        <f t="shared" ref="C14:C25" si="16">B14*1.2</f>
        <v>0</v>
      </c>
      <c r="D14" s="4">
        <f t="shared" si="2"/>
        <v>0</v>
      </c>
      <c r="E14" s="16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9" t="e">
        <f>#REF!</f>
        <v>#REF!</v>
      </c>
      <c r="J14" s="4">
        <f t="shared" si="7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7"/>
      <c r="T14" s="7"/>
    </row>
    <row r="15" spans="1:22" x14ac:dyDescent="0.25">
      <c r="A15" s="4">
        <f t="shared" si="14"/>
        <v>0</v>
      </c>
      <c r="B15" s="4">
        <f t="shared" si="15"/>
        <v>1525</v>
      </c>
      <c r="C15" s="4">
        <f t="shared" si="16"/>
        <v>1830</v>
      </c>
      <c r="D15" s="4">
        <f t="shared" si="2"/>
        <v>2196</v>
      </c>
      <c r="E15" s="16">
        <f t="shared" si="3"/>
        <v>150097785</v>
      </c>
      <c r="F15" s="9">
        <f t="shared" si="4"/>
        <v>98425</v>
      </c>
      <c r="G15" s="17">
        <f t="shared" si="5"/>
        <v>82021</v>
      </c>
      <c r="H15" s="9">
        <f t="shared" si="6"/>
        <v>68351</v>
      </c>
      <c r="I15" s="9" t="e">
        <f>#REF!</f>
        <v>#REF!</v>
      </c>
      <c r="J15" s="4">
        <f t="shared" si="7"/>
        <v>26</v>
      </c>
      <c r="O15">
        <v>0</v>
      </c>
      <c r="P15">
        <v>1830</v>
      </c>
      <c r="Q15">
        <f t="shared" si="13"/>
        <v>1525</v>
      </c>
      <c r="R15" s="2">
        <v>150097785</v>
      </c>
      <c r="S15" s="7">
        <v>26</v>
      </c>
      <c r="T15" s="7" t="s">
        <v>24</v>
      </c>
      <c r="U15" t="s">
        <v>25</v>
      </c>
    </row>
    <row r="16" spans="1:22" x14ac:dyDescent="0.25">
      <c r="A16" s="4">
        <f t="shared" si="14"/>
        <v>0</v>
      </c>
      <c r="B16" s="4">
        <f t="shared" si="15"/>
        <v>2154.166666666667</v>
      </c>
      <c r="C16" s="4">
        <f t="shared" si="16"/>
        <v>2585.0000000000005</v>
      </c>
      <c r="D16" s="4">
        <f t="shared" si="2"/>
        <v>3102.0000000000005</v>
      </c>
      <c r="E16" s="16">
        <f t="shared" si="3"/>
        <v>207307380</v>
      </c>
      <c r="F16" s="9">
        <f t="shared" si="4"/>
        <v>96236</v>
      </c>
      <c r="G16" s="17">
        <f t="shared" si="5"/>
        <v>80196</v>
      </c>
      <c r="H16" s="9">
        <f t="shared" si="6"/>
        <v>66830</v>
      </c>
      <c r="I16" s="9" t="e">
        <f>#REF!</f>
        <v>#REF!</v>
      </c>
      <c r="J16" s="4">
        <f t="shared" si="7"/>
        <v>27</v>
      </c>
      <c r="O16">
        <v>0</v>
      </c>
      <c r="P16">
        <v>2585</v>
      </c>
      <c r="Q16">
        <f t="shared" si="13"/>
        <v>2154.166666666667</v>
      </c>
      <c r="R16" s="2">
        <v>207307380</v>
      </c>
      <c r="S16" s="7">
        <v>27</v>
      </c>
      <c r="T16" s="7" t="s">
        <v>24</v>
      </c>
      <c r="U16" t="s">
        <v>26</v>
      </c>
    </row>
    <row r="17" spans="1:21" x14ac:dyDescent="0.25">
      <c r="A17" s="4">
        <f t="shared" si="14"/>
        <v>0</v>
      </c>
      <c r="B17" s="4">
        <f t="shared" si="15"/>
        <v>1524.9896999999999</v>
      </c>
      <c r="C17" s="4">
        <f t="shared" si="16"/>
        <v>1829.9876399999998</v>
      </c>
      <c r="D17" s="4">
        <f t="shared" si="2"/>
        <v>2195.9851679999997</v>
      </c>
      <c r="E17" s="16">
        <f t="shared" si="3"/>
        <v>157997400</v>
      </c>
      <c r="F17" s="9">
        <f t="shared" si="4"/>
        <v>103606</v>
      </c>
      <c r="G17" s="9">
        <f t="shared" si="5"/>
        <v>86338</v>
      </c>
      <c r="H17" s="9">
        <f t="shared" si="6"/>
        <v>71948</v>
      </c>
      <c r="I17" s="9" t="e">
        <f>#REF!</f>
        <v>#REF!</v>
      </c>
      <c r="J17" s="4">
        <f t="shared" si="7"/>
        <v>41</v>
      </c>
      <c r="O17">
        <v>0</v>
      </c>
      <c r="P17">
        <f>170.01*10.764</f>
        <v>1829.9876399999998</v>
      </c>
      <c r="Q17">
        <f t="shared" si="13"/>
        <v>1524.9896999999999</v>
      </c>
      <c r="R17" s="2">
        <v>157997400</v>
      </c>
      <c r="S17" s="7">
        <v>41</v>
      </c>
      <c r="T17" s="7" t="s">
        <v>24</v>
      </c>
      <c r="U17" t="s">
        <v>27</v>
      </c>
    </row>
    <row r="18" spans="1:21" x14ac:dyDescent="0.25">
      <c r="A18" s="4">
        <f t="shared" si="14"/>
        <v>0</v>
      </c>
      <c r="B18" s="4">
        <f t="shared" si="15"/>
        <v>0</v>
      </c>
      <c r="C18" s="4">
        <f t="shared" si="16"/>
        <v>0</v>
      </c>
      <c r="D18" s="4">
        <f t="shared" si="2"/>
        <v>0</v>
      </c>
      <c r="E18" s="16">
        <f t="shared" si="3"/>
        <v>0</v>
      </c>
      <c r="F18" s="9" t="e">
        <f t="shared" si="4"/>
        <v>#DIV/0!</v>
      </c>
      <c r="G18" s="9" t="e">
        <f t="shared" si="5"/>
        <v>#DIV/0!</v>
      </c>
      <c r="H18" s="9" t="e">
        <f t="shared" si="6"/>
        <v>#DIV/0!</v>
      </c>
      <c r="I18" s="9" t="e">
        <f>#REF!</f>
        <v>#REF!</v>
      </c>
      <c r="J18" s="4">
        <f t="shared" si="7"/>
        <v>0</v>
      </c>
      <c r="O18">
        <v>0</v>
      </c>
      <c r="P18">
        <f t="shared" si="12"/>
        <v>0</v>
      </c>
      <c r="Q18">
        <f t="shared" si="13"/>
        <v>0</v>
      </c>
      <c r="R18" s="2">
        <v>0</v>
      </c>
      <c r="S18" s="7"/>
      <c r="T18" s="7"/>
    </row>
    <row r="19" spans="1:21" x14ac:dyDescent="0.25">
      <c r="A19" s="4">
        <f t="shared" si="14"/>
        <v>0</v>
      </c>
      <c r="B19" s="4">
        <f t="shared" si="15"/>
        <v>0</v>
      </c>
      <c r="C19" s="4">
        <f t="shared" si="16"/>
        <v>0</v>
      </c>
      <c r="D19" s="4">
        <f t="shared" si="2"/>
        <v>0</v>
      </c>
      <c r="E19" s="16">
        <f t="shared" si="3"/>
        <v>0</v>
      </c>
      <c r="F19" s="9" t="e">
        <f t="shared" si="4"/>
        <v>#DIV/0!</v>
      </c>
      <c r="G19" s="9" t="e">
        <f t="shared" si="5"/>
        <v>#DIV/0!</v>
      </c>
      <c r="H19" s="9" t="e">
        <f t="shared" si="6"/>
        <v>#DIV/0!</v>
      </c>
      <c r="I19" s="9" t="e">
        <f>#REF!</f>
        <v>#REF!</v>
      </c>
      <c r="J19" s="4">
        <f t="shared" si="7"/>
        <v>0</v>
      </c>
      <c r="O19">
        <v>0</v>
      </c>
      <c r="P19">
        <f t="shared" si="12"/>
        <v>0</v>
      </c>
      <c r="Q19">
        <f t="shared" si="13"/>
        <v>0</v>
      </c>
      <c r="R19" s="2">
        <v>0</v>
      </c>
      <c r="S19" s="7"/>
      <c r="T19" s="7"/>
    </row>
    <row r="20" spans="1:21" x14ac:dyDescent="0.25">
      <c r="A20" s="4">
        <f t="shared" si="14"/>
        <v>0</v>
      </c>
      <c r="B20" s="4">
        <f t="shared" si="15"/>
        <v>0</v>
      </c>
      <c r="C20" s="4">
        <f t="shared" si="16"/>
        <v>0</v>
      </c>
      <c r="D20" s="4">
        <f t="shared" si="2"/>
        <v>0</v>
      </c>
      <c r="E20" s="16">
        <f t="shared" si="3"/>
        <v>0</v>
      </c>
      <c r="F20" s="9" t="e">
        <f t="shared" si="4"/>
        <v>#DIV/0!</v>
      </c>
      <c r="G20" s="9" t="e">
        <f t="shared" si="5"/>
        <v>#DIV/0!</v>
      </c>
      <c r="H20" s="9" t="e">
        <f t="shared" si="6"/>
        <v>#DIV/0!</v>
      </c>
      <c r="I20" s="9" t="e">
        <f>#REF!</f>
        <v>#REF!</v>
      </c>
      <c r="J20" s="4">
        <f t="shared" si="7"/>
        <v>0</v>
      </c>
      <c r="O20">
        <v>0</v>
      </c>
      <c r="P20">
        <f t="shared" si="12"/>
        <v>0</v>
      </c>
      <c r="Q20">
        <f t="shared" si="13"/>
        <v>0</v>
      </c>
      <c r="R20" s="2">
        <v>0</v>
      </c>
      <c r="S20" s="7"/>
      <c r="T20" s="7"/>
    </row>
    <row r="21" spans="1:21" x14ac:dyDescent="0.25">
      <c r="A21" s="4">
        <f t="shared" si="14"/>
        <v>0</v>
      </c>
      <c r="B21" s="4">
        <f t="shared" si="15"/>
        <v>0</v>
      </c>
      <c r="C21" s="4">
        <f t="shared" si="16"/>
        <v>0</v>
      </c>
      <c r="D21" s="4">
        <f t="shared" si="2"/>
        <v>0</v>
      </c>
      <c r="E21" s="16">
        <f t="shared" si="3"/>
        <v>0</v>
      </c>
      <c r="F21" s="9" t="e">
        <f t="shared" si="4"/>
        <v>#DIV/0!</v>
      </c>
      <c r="G21" s="9" t="e">
        <f t="shared" si="5"/>
        <v>#DIV/0!</v>
      </c>
      <c r="H21" s="9" t="e">
        <f t="shared" si="6"/>
        <v>#DIV/0!</v>
      </c>
      <c r="I21" s="9" t="e">
        <f>#REF!</f>
        <v>#REF!</v>
      </c>
      <c r="J21" s="4">
        <f t="shared" si="7"/>
        <v>0</v>
      </c>
      <c r="O21">
        <v>0</v>
      </c>
      <c r="P21">
        <f t="shared" si="12"/>
        <v>0</v>
      </c>
      <c r="Q21">
        <f t="shared" si="13"/>
        <v>0</v>
      </c>
      <c r="R21" s="2">
        <v>0</v>
      </c>
      <c r="S21" s="7"/>
      <c r="T21" s="7"/>
    </row>
    <row r="22" spans="1:21" x14ac:dyDescent="0.25">
      <c r="A22" s="4">
        <f t="shared" si="14"/>
        <v>0</v>
      </c>
      <c r="B22" s="4">
        <f t="shared" si="15"/>
        <v>0</v>
      </c>
      <c r="C22" s="4">
        <f t="shared" si="16"/>
        <v>0</v>
      </c>
      <c r="D22" s="4">
        <f t="shared" si="2"/>
        <v>0</v>
      </c>
      <c r="E22" s="16">
        <f t="shared" si="3"/>
        <v>0</v>
      </c>
      <c r="F22" s="9" t="e">
        <f t="shared" si="4"/>
        <v>#DIV/0!</v>
      </c>
      <c r="G22" s="9" t="e">
        <f t="shared" si="5"/>
        <v>#DIV/0!</v>
      </c>
      <c r="H22" s="9" t="e">
        <f t="shared" si="6"/>
        <v>#DIV/0!</v>
      </c>
      <c r="I22" s="9" t="e">
        <f>#REF!</f>
        <v>#REF!</v>
      </c>
      <c r="J22" s="4">
        <f t="shared" si="7"/>
        <v>0</v>
      </c>
      <c r="O22">
        <v>0</v>
      </c>
      <c r="P22">
        <f t="shared" si="12"/>
        <v>0</v>
      </c>
      <c r="Q22">
        <f t="shared" si="13"/>
        <v>0</v>
      </c>
      <c r="R22" s="2">
        <v>0</v>
      </c>
      <c r="S22" s="7"/>
      <c r="T22" s="7"/>
    </row>
    <row r="23" spans="1:21" x14ac:dyDescent="0.25">
      <c r="A23" s="4">
        <f t="shared" si="14"/>
        <v>0</v>
      </c>
      <c r="B23" s="4">
        <f t="shared" si="15"/>
        <v>0</v>
      </c>
      <c r="C23" s="4">
        <f t="shared" si="16"/>
        <v>0</v>
      </c>
      <c r="D23" s="4">
        <f t="shared" si="2"/>
        <v>0</v>
      </c>
      <c r="E23" s="16">
        <f t="shared" si="3"/>
        <v>0</v>
      </c>
      <c r="F23" s="9" t="e">
        <f t="shared" si="4"/>
        <v>#DIV/0!</v>
      </c>
      <c r="G23" s="9" t="e">
        <f t="shared" si="5"/>
        <v>#DIV/0!</v>
      </c>
      <c r="H23" s="9" t="e">
        <f t="shared" si="6"/>
        <v>#DIV/0!</v>
      </c>
      <c r="I23" s="9" t="e">
        <f>#REF!</f>
        <v>#REF!</v>
      </c>
      <c r="J23" s="4">
        <f t="shared" si="7"/>
        <v>0</v>
      </c>
      <c r="O23">
        <v>0</v>
      </c>
      <c r="P23">
        <f t="shared" si="12"/>
        <v>0</v>
      </c>
      <c r="Q23">
        <f t="shared" si="13"/>
        <v>0</v>
      </c>
      <c r="R23" s="2">
        <v>0</v>
      </c>
      <c r="S23" s="7"/>
      <c r="T23" s="7"/>
    </row>
    <row r="24" spans="1:21" x14ac:dyDescent="0.25">
      <c r="A24" s="4">
        <f t="shared" si="14"/>
        <v>0</v>
      </c>
      <c r="B24" s="4">
        <f t="shared" si="15"/>
        <v>0</v>
      </c>
      <c r="C24" s="4">
        <f t="shared" si="16"/>
        <v>0</v>
      </c>
      <c r="D24" s="4">
        <f t="shared" si="2"/>
        <v>0</v>
      </c>
      <c r="E24" s="16">
        <f t="shared" si="3"/>
        <v>0</v>
      </c>
      <c r="F24" s="9" t="e">
        <f t="shared" si="4"/>
        <v>#DIV/0!</v>
      </c>
      <c r="G24" s="9" t="e">
        <f t="shared" si="5"/>
        <v>#DIV/0!</v>
      </c>
      <c r="H24" s="9" t="e">
        <f t="shared" si="6"/>
        <v>#DIV/0!</v>
      </c>
      <c r="I24" s="9" t="e">
        <f>#REF!</f>
        <v>#REF!</v>
      </c>
      <c r="J24" s="4">
        <f t="shared" si="7"/>
        <v>0</v>
      </c>
      <c r="O24">
        <v>0</v>
      </c>
      <c r="P24">
        <f t="shared" si="12"/>
        <v>0</v>
      </c>
      <c r="Q24">
        <f t="shared" si="13"/>
        <v>0</v>
      </c>
      <c r="R24" s="2">
        <v>0</v>
      </c>
      <c r="S24" s="7"/>
      <c r="T24" s="7"/>
    </row>
    <row r="25" spans="1:21" x14ac:dyDescent="0.25">
      <c r="A25" s="4">
        <f t="shared" si="14"/>
        <v>0</v>
      </c>
      <c r="B25" s="4">
        <f t="shared" si="15"/>
        <v>0</v>
      </c>
      <c r="C25" s="4">
        <f t="shared" si="16"/>
        <v>0</v>
      </c>
      <c r="D25" s="4">
        <f t="shared" si="2"/>
        <v>0</v>
      </c>
      <c r="E25" s="16">
        <f t="shared" si="3"/>
        <v>0</v>
      </c>
      <c r="F25" s="9" t="e">
        <f t="shared" si="4"/>
        <v>#DIV/0!</v>
      </c>
      <c r="G25" s="9" t="e">
        <f t="shared" si="5"/>
        <v>#DIV/0!</v>
      </c>
      <c r="H25" s="9" t="e">
        <f t="shared" si="6"/>
        <v>#DIV/0!</v>
      </c>
      <c r="I25" s="9" t="e">
        <f>#REF!</f>
        <v>#REF!</v>
      </c>
      <c r="J25" s="4">
        <f t="shared" si="7"/>
        <v>0</v>
      </c>
      <c r="O25">
        <v>0</v>
      </c>
      <c r="P25">
        <f t="shared" si="12"/>
        <v>0</v>
      </c>
      <c r="Q25">
        <f t="shared" si="13"/>
        <v>0</v>
      </c>
      <c r="R25" s="2">
        <v>0</v>
      </c>
      <c r="S25" s="7"/>
      <c r="T25" s="7"/>
    </row>
    <row r="26" spans="1:21" x14ac:dyDescent="0.25">
      <c r="A26" s="4"/>
      <c r="B26" s="4"/>
      <c r="C26" s="4"/>
      <c r="D26" s="4"/>
      <c r="E26" s="16"/>
      <c r="F26" s="9"/>
      <c r="G26" s="9"/>
      <c r="H26" s="9"/>
      <c r="I26" s="9"/>
      <c r="J26" s="4"/>
      <c r="R26" s="2"/>
      <c r="S26" s="7"/>
      <c r="T26" s="7"/>
    </row>
    <row r="27" spans="1:21" x14ac:dyDescent="0.25">
      <c r="A27" s="4"/>
      <c r="B27" s="4"/>
      <c r="C27" s="4"/>
      <c r="D27" s="4"/>
      <c r="E27" s="16"/>
      <c r="F27" s="9"/>
      <c r="G27" s="9"/>
      <c r="H27" s="9"/>
      <c r="I27" s="9"/>
      <c r="J27" s="4"/>
      <c r="R27" s="2"/>
      <c r="S27" s="7"/>
      <c r="T27" s="7"/>
    </row>
    <row r="28" spans="1:21" x14ac:dyDescent="0.25">
      <c r="A28" s="4">
        <f t="shared" si="0"/>
        <v>0</v>
      </c>
      <c r="B28" s="4">
        <f t="shared" si="1"/>
        <v>0</v>
      </c>
      <c r="C28" s="4">
        <f t="shared" si="9"/>
        <v>0</v>
      </c>
      <c r="D28" s="4">
        <f t="shared" ref="D28:D29" si="17">C28*1.2</f>
        <v>0</v>
      </c>
      <c r="E28" s="16">
        <f t="shared" ref="E28:E29" si="18">R28</f>
        <v>0</v>
      </c>
      <c r="F28" s="9" t="e">
        <f t="shared" ref="F28:F29" si="19">ROUND((E28/B28),0)</f>
        <v>#DIV/0!</v>
      </c>
      <c r="G28" s="9" t="e">
        <f t="shared" ref="G28:G29" si="20">ROUND((E28/C28),0)</f>
        <v>#DIV/0!</v>
      </c>
      <c r="H28" s="9" t="e">
        <f t="shared" ref="H28:H29" si="21">ROUND((E28/D28),0)</f>
        <v>#DIV/0!</v>
      </c>
      <c r="I28" s="9" t="e">
        <f>#REF!</f>
        <v>#REF!</v>
      </c>
      <c r="J28" s="4">
        <f t="shared" ref="J28:J29" si="22">S28</f>
        <v>0</v>
      </c>
      <c r="O28">
        <v>0</v>
      </c>
      <c r="P28">
        <f t="shared" ref="P28:P29" si="23">O28/1.2</f>
        <v>0</v>
      </c>
      <c r="Q28">
        <f t="shared" ref="Q28:Q29" si="24">P28/1.2</f>
        <v>0</v>
      </c>
      <c r="R28" s="2">
        <v>0</v>
      </c>
      <c r="S28" s="7"/>
      <c r="T28" s="7"/>
    </row>
    <row r="29" spans="1:21" x14ac:dyDescent="0.25">
      <c r="A29" s="4">
        <f t="shared" si="0"/>
        <v>0</v>
      </c>
      <c r="B29" s="4">
        <f t="shared" si="1"/>
        <v>0</v>
      </c>
      <c r="C29" s="4">
        <f t="shared" si="9"/>
        <v>0</v>
      </c>
      <c r="D29" s="4">
        <f t="shared" si="17"/>
        <v>0</v>
      </c>
      <c r="E29" s="16">
        <f t="shared" si="18"/>
        <v>0</v>
      </c>
      <c r="F29" s="9" t="e">
        <f t="shared" si="19"/>
        <v>#DIV/0!</v>
      </c>
      <c r="G29" s="9" t="e">
        <f t="shared" si="20"/>
        <v>#DIV/0!</v>
      </c>
      <c r="H29" s="9" t="e">
        <f t="shared" si="21"/>
        <v>#DIV/0!</v>
      </c>
      <c r="I29" s="9" t="e">
        <f>#REF!</f>
        <v>#REF!</v>
      </c>
      <c r="J29" s="4">
        <f t="shared" si="22"/>
        <v>0</v>
      </c>
      <c r="O29">
        <v>0</v>
      </c>
      <c r="P29">
        <f t="shared" si="23"/>
        <v>0</v>
      </c>
      <c r="Q29">
        <f t="shared" si="24"/>
        <v>0</v>
      </c>
      <c r="R29" s="2">
        <v>0</v>
      </c>
      <c r="S29" s="7"/>
      <c r="T29" s="7"/>
    </row>
    <row r="30" spans="1:21" x14ac:dyDescent="0.25">
      <c r="H30" t="s">
        <v>28</v>
      </c>
    </row>
    <row r="31" spans="1:21" x14ac:dyDescent="0.25">
      <c r="I31" s="5" t="s">
        <v>17</v>
      </c>
      <c r="J31" s="5" t="s">
        <v>18</v>
      </c>
      <c r="K31" s="5"/>
      <c r="L31" s="5"/>
      <c r="M31" s="5"/>
      <c r="N31" s="5"/>
      <c r="O31" s="5" t="s">
        <v>19</v>
      </c>
    </row>
    <row r="32" spans="1:21" x14ac:dyDescent="0.25">
      <c r="H32" t="s">
        <v>13</v>
      </c>
      <c r="I32">
        <v>2407</v>
      </c>
      <c r="U32" s="14" t="s">
        <v>15</v>
      </c>
    </row>
    <row r="33" spans="5:24" x14ac:dyDescent="0.25">
      <c r="G33" s="24">
        <f>I33/1.2</f>
        <v>1824.1666666666667</v>
      </c>
      <c r="H33" t="s">
        <v>14</v>
      </c>
      <c r="I33">
        <v>2189</v>
      </c>
      <c r="J33">
        <f>I33/I32</f>
        <v>0.90943082675529707</v>
      </c>
      <c r="O33">
        <f>I33</f>
        <v>2189</v>
      </c>
    </row>
    <row r="34" spans="5:24" x14ac:dyDescent="0.25">
      <c r="G34">
        <f>I35/G33</f>
        <v>98640</v>
      </c>
      <c r="H34" t="s">
        <v>16</v>
      </c>
      <c r="I34" s="22">
        <v>82200</v>
      </c>
      <c r="J34" s="22" t="s">
        <v>29</v>
      </c>
      <c r="K34" s="22"/>
      <c r="L34" s="22"/>
      <c r="M34" s="22"/>
      <c r="N34" s="22"/>
      <c r="O34" s="22">
        <v>2000</v>
      </c>
    </row>
    <row r="35" spans="5:24" x14ac:dyDescent="0.25">
      <c r="I35" s="23">
        <f>I34*I33</f>
        <v>179935800</v>
      </c>
      <c r="J35" s="23"/>
      <c r="K35" s="23"/>
      <c r="L35" s="23"/>
      <c r="M35" s="23"/>
      <c r="N35" s="23"/>
      <c r="O35" s="23">
        <f>O34*O33</f>
        <v>4378000</v>
      </c>
    </row>
    <row r="36" spans="5:24" x14ac:dyDescent="0.25">
      <c r="G36" s="5"/>
      <c r="H36" s="5" t="s">
        <v>31</v>
      </c>
      <c r="I36" s="23">
        <f>3*1500000</f>
        <v>4500000</v>
      </c>
      <c r="J36" s="23"/>
      <c r="K36" s="23"/>
      <c r="L36" s="23"/>
      <c r="M36" s="23"/>
      <c r="N36" s="23"/>
      <c r="O36" s="23"/>
    </row>
    <row r="37" spans="5:24" x14ac:dyDescent="0.25">
      <c r="H37" t="s">
        <v>19</v>
      </c>
      <c r="I37" s="22">
        <f>2189*2000</f>
        <v>4378000</v>
      </c>
    </row>
    <row r="38" spans="5:24" x14ac:dyDescent="0.25">
      <c r="I38" s="24">
        <f>I37+I36+I35</f>
        <v>188813800</v>
      </c>
      <c r="P38" s="10"/>
      <c r="Q38" s="10"/>
      <c r="R38" s="12"/>
      <c r="T38" s="10"/>
      <c r="U38" s="10"/>
      <c r="V38" s="10"/>
      <c r="W38" s="10"/>
      <c r="X38" s="10"/>
    </row>
    <row r="39" spans="5:24" x14ac:dyDescent="0.25">
      <c r="P39" s="10"/>
      <c r="Q39" s="13"/>
      <c r="R39" s="13"/>
      <c r="T39" s="13"/>
      <c r="U39" s="13"/>
      <c r="V39" s="10"/>
      <c r="W39" s="10"/>
      <c r="X39" s="10"/>
    </row>
    <row r="40" spans="5:24" x14ac:dyDescent="0.25">
      <c r="I40">
        <v>21.5</v>
      </c>
      <c r="P40" s="10"/>
      <c r="Q40" s="10"/>
      <c r="R40" s="10"/>
      <c r="T40" s="10"/>
      <c r="U40" s="10"/>
      <c r="V40" s="10"/>
      <c r="W40" s="10"/>
      <c r="X40" s="10"/>
    </row>
    <row r="41" spans="5:24" x14ac:dyDescent="0.25">
      <c r="E41">
        <v>2189</v>
      </c>
      <c r="I41" t="s">
        <v>32</v>
      </c>
      <c r="P41" s="10"/>
      <c r="Q41" s="10"/>
      <c r="R41" s="10"/>
      <c r="T41" s="10"/>
      <c r="U41" s="10"/>
      <c r="V41" s="10"/>
      <c r="W41" s="10"/>
      <c r="X41" s="10"/>
    </row>
    <row r="42" spans="5:24" x14ac:dyDescent="0.25">
      <c r="E42">
        <v>71000</v>
      </c>
      <c r="P42" s="10"/>
      <c r="Q42" s="10"/>
      <c r="R42" s="11"/>
      <c r="T42" s="11"/>
      <c r="U42" s="11"/>
      <c r="V42" s="10"/>
      <c r="W42" s="10"/>
      <c r="X42" s="10"/>
    </row>
    <row r="43" spans="5:24" x14ac:dyDescent="0.25">
      <c r="E43">
        <f>E42*E41</f>
        <v>155419000</v>
      </c>
      <c r="P43" s="10"/>
      <c r="Q43" s="10"/>
      <c r="R43" s="10"/>
      <c r="T43" s="10"/>
      <c r="U43" s="10"/>
      <c r="V43" s="10"/>
      <c r="W43" s="10"/>
      <c r="X43" s="10"/>
    </row>
    <row r="44" spans="5:24" x14ac:dyDescent="0.25">
      <c r="E44">
        <v>4500000</v>
      </c>
      <c r="P44" s="10"/>
      <c r="Q44" s="10"/>
      <c r="R44" s="10"/>
      <c r="T44" s="10"/>
      <c r="U44" s="10"/>
      <c r="V44" s="10"/>
      <c r="W44" s="10"/>
      <c r="X44" s="10"/>
    </row>
    <row r="45" spans="5:24" x14ac:dyDescent="0.25">
      <c r="E45">
        <f>E44+E43</f>
        <v>159919000</v>
      </c>
      <c r="P45" s="10"/>
      <c r="Q45" s="10"/>
      <c r="R45" s="10"/>
      <c r="T45" s="10"/>
      <c r="U45" s="10"/>
      <c r="V45" s="10"/>
      <c r="W45" s="10"/>
      <c r="X45" s="10"/>
    </row>
    <row r="46" spans="5:24" x14ac:dyDescent="0.25">
      <c r="P46" s="10"/>
      <c r="Q46" s="10"/>
      <c r="R46" s="10"/>
      <c r="S46" s="5"/>
      <c r="T46" s="10"/>
      <c r="U46" s="10"/>
      <c r="V46" s="10"/>
      <c r="W46" s="10"/>
      <c r="X46" s="10"/>
    </row>
    <row r="47" spans="5:24" x14ac:dyDescent="0.25">
      <c r="P47" s="10"/>
      <c r="Q47" s="10"/>
      <c r="R47" s="10"/>
      <c r="S47" s="5"/>
      <c r="T47" s="10"/>
      <c r="U47" s="10"/>
      <c r="V47" s="10"/>
      <c r="W47" s="10"/>
      <c r="X47" s="10"/>
    </row>
    <row r="48" spans="5:24" x14ac:dyDescent="0.25">
      <c r="Q48" s="10"/>
      <c r="R48" s="10"/>
    </row>
    <row r="49" spans="16:20" x14ac:dyDescent="0.25">
      <c r="Q49" s="10"/>
      <c r="R49" s="10"/>
      <c r="T49" s="5"/>
    </row>
    <row r="50" spans="16:20" x14ac:dyDescent="0.25">
      <c r="P50" s="10"/>
      <c r="Q50" s="10"/>
      <c r="R50" s="10"/>
      <c r="S50" s="5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2" sqref="C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AF681-F19F-4543-9106-06DA33FFC36F}">
  <dimension ref="A1"/>
  <sheetViews>
    <sheetView workbookViewId="0"/>
  </sheetViews>
  <sheetFormatPr defaultRowHeight="15" x14ac:dyDescent="0.25"/>
  <sheetData>
    <row r="1" spans="1:1" x14ac:dyDescent="0.25">
      <c r="A1" s="5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A2487-5DE6-40DE-A101-156AEC385067}">
  <dimension ref="A1"/>
  <sheetViews>
    <sheetView topLeftCell="A106" workbookViewId="0">
      <selection activeCell="O116" sqref="O1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6DE7F-DDA3-40A1-AD65-36AF3E5BCAC4}">
  <dimension ref="A1"/>
  <sheetViews>
    <sheetView topLeftCell="A64" workbookViewId="0">
      <selection activeCell="B70" sqref="B7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5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4" zoomScaleNormal="100" workbookViewId="0">
      <selection activeCell="A2" sqref="A2"/>
    </sheetView>
  </sheetViews>
  <sheetFormatPr defaultRowHeight="15" x14ac:dyDescent="0.25"/>
  <sheetData>
    <row r="2" spans="1:1" x14ac:dyDescent="0.25">
      <c r="A2" s="15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5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Owner</vt:lpstr>
      <vt:lpstr>Sheet12</vt:lpstr>
      <vt:lpstr>Sheet11</vt:lpstr>
      <vt:lpstr>nearby bldg</vt:lpstr>
      <vt:lpstr>IGR Imperial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2024-12-05T07:05:42Z</dcterms:modified>
</cp:coreProperties>
</file>