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7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5" sheetId="39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K9" i="39"/>
  <c r="K10"/>
  <c r="K11"/>
  <c r="K12"/>
  <c r="K13"/>
  <c r="K14"/>
  <c r="K15"/>
  <c r="Q4" i="4"/>
  <c r="Q15"/>
  <c r="P15"/>
  <c r="J15"/>
  <c r="I15"/>
  <c r="E15"/>
  <c r="B15"/>
  <c r="C15" s="1"/>
  <c r="D15" s="1"/>
  <c r="A15"/>
  <c r="Q14"/>
  <c r="P14"/>
  <c r="J14"/>
  <c r="I14"/>
  <c r="E14"/>
  <c r="G14" s="1"/>
  <c r="B14"/>
  <c r="C14" s="1"/>
  <c r="D14" s="1"/>
  <c r="A14"/>
  <c r="Q13"/>
  <c r="P13"/>
  <c r="J13"/>
  <c r="I13"/>
  <c r="E13"/>
  <c r="G13" s="1"/>
  <c r="B13"/>
  <c r="C13" s="1"/>
  <c r="D13" s="1"/>
  <c r="A13"/>
  <c r="Q12"/>
  <c r="P12"/>
  <c r="J12"/>
  <c r="I12"/>
  <c r="E12"/>
  <c r="G12" s="1"/>
  <c r="B12"/>
  <c r="C12" s="1"/>
  <c r="D12" s="1"/>
  <c r="A12"/>
  <c r="Q11"/>
  <c r="P11"/>
  <c r="J11"/>
  <c r="I11"/>
  <c r="E11"/>
  <c r="B11"/>
  <c r="C11" s="1"/>
  <c r="D11" s="1"/>
  <c r="A11"/>
  <c r="Q10"/>
  <c r="P10"/>
  <c r="J10"/>
  <c r="I10"/>
  <c r="E10"/>
  <c r="G10" s="1"/>
  <c r="B10"/>
  <c r="C10" s="1"/>
  <c r="D10" s="1"/>
  <c r="A10"/>
  <c r="Q9"/>
  <c r="P9"/>
  <c r="J9"/>
  <c r="I9"/>
  <c r="E9"/>
  <c r="G9" s="1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G5" s="1"/>
  <c r="B5"/>
  <c r="C5" s="1"/>
  <c r="D5" s="1"/>
  <c r="A5"/>
  <c r="J4"/>
  <c r="I4"/>
  <c r="E4"/>
  <c r="A4"/>
  <c r="P3"/>
  <c r="Q3" s="1"/>
  <c r="B3" s="1"/>
  <c r="C3" s="1"/>
  <c r="D3" s="1"/>
  <c r="J3"/>
  <c r="I3"/>
  <c r="E3"/>
  <c r="A3"/>
  <c r="P2"/>
  <c r="J2"/>
  <c r="I2"/>
  <c r="E2"/>
  <c r="B2"/>
  <c r="C2" s="1"/>
  <c r="D2" s="1"/>
  <c r="A2"/>
  <c r="K16" i="39" l="1"/>
  <c r="B4" i="4"/>
  <c r="C4" s="1"/>
  <c r="D4" s="1"/>
  <c r="G2"/>
  <c r="G3"/>
  <c r="G7"/>
  <c r="G11"/>
  <c r="G15"/>
  <c r="F4"/>
  <c r="F7"/>
  <c r="F8"/>
  <c r="F11"/>
  <c r="F13"/>
  <c r="F2"/>
  <c r="F3"/>
  <c r="F5"/>
  <c r="F6"/>
  <c r="F9"/>
  <c r="F10"/>
  <c r="F12"/>
  <c r="F14"/>
  <c r="F15"/>
  <c r="H2"/>
  <c r="H3"/>
  <c r="H4"/>
  <c r="H5"/>
  <c r="H6"/>
  <c r="H7"/>
  <c r="H8"/>
  <c r="H9"/>
  <c r="H10"/>
  <c r="H11"/>
  <c r="H12"/>
  <c r="H13"/>
  <c r="H14"/>
  <c r="H15"/>
  <c r="E16" i="25"/>
  <c r="E16" i="38"/>
  <c r="P19" i="4"/>
  <c r="Q19" s="1"/>
  <c r="B19" s="1"/>
  <c r="C19" s="1"/>
  <c r="J19"/>
  <c r="I19"/>
  <c r="E19"/>
  <c r="F19" s="1"/>
  <c r="A19"/>
  <c r="P18"/>
  <c r="Q18" s="1"/>
  <c r="B18" s="1"/>
  <c r="C18" s="1"/>
  <c r="J18"/>
  <c r="I18"/>
  <c r="E18"/>
  <c r="A18"/>
  <c r="P17"/>
  <c r="Q17" s="1"/>
  <c r="B17" s="1"/>
  <c r="C17" s="1"/>
  <c r="J17"/>
  <c r="I17"/>
  <c r="E17"/>
  <c r="F17" s="1"/>
  <c r="A17"/>
  <c r="P16"/>
  <c r="Q16" s="1"/>
  <c r="B16" s="1"/>
  <c r="C16" s="1"/>
  <c r="J16"/>
  <c r="I16"/>
  <c r="E16"/>
  <c r="A16"/>
  <c r="G4" l="1"/>
  <c r="G16"/>
  <c r="D16"/>
  <c r="G19"/>
  <c r="D19"/>
  <c r="F18"/>
  <c r="G18"/>
  <c r="D18"/>
  <c r="G17"/>
  <c r="D17"/>
  <c r="F16"/>
  <c r="H16"/>
  <c r="H17"/>
  <c r="H18"/>
  <c r="H19"/>
  <c r="E12" i="38" l="1"/>
  <c r="E10"/>
  <c r="E11"/>
  <c r="E15"/>
  <c r="E6"/>
  <c r="E7"/>
  <c r="E8"/>
  <c r="E9"/>
  <c r="E5"/>
  <c r="E14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F23" l="1"/>
  <c r="B20"/>
  <c r="C25"/>
</calcChain>
</file>

<file path=xl/sharedStrings.xml><?xml version="1.0" encoding="utf-8"?>
<sst xmlns="http://schemas.openxmlformats.org/spreadsheetml/2006/main" count="143" uniqueCount="108">
  <si>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</si>
  <si>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</si>
  <si>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</si>
  <si>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</si>
  <si>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</si>
  <si>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</si>
  <si>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</si>
  <si>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</si>
  <si>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</si>
  <si>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</si>
  <si>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</si>
  <si>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</si>
  <si>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</si>
  <si>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</si>
  <si>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</si>
  <si>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</si>
  <si>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</si>
  <si>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</si>
  <si>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</si>
  <si>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</si>
  <si>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</si>
  <si>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</si>
  <si>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</si>
  <si>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</si>
  <si>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</si>
  <si>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</si>
  <si>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</si>
  <si>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</si>
  <si>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</si>
  <si>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</si>
  <si>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</si>
  <si>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</si>
  <si>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</si>
  <si>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</si>
  <si>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</si>
  <si>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</si>
  <si>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</si>
  <si>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</si>
  <si>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</si>
  <si>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</si>
  <si>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</si>
  <si>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</si>
  <si>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</si>
  <si>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</si>
  <si>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</si>
  <si>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</si>
  <si>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</si>
  <si>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</si>
  <si>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</si>
  <si>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</si>
  <si>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</si>
  <si>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</si>
  <si>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</si>
  <si>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</si>
  <si>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</si>
  <si>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</si>
  <si>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</si>
  <si>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</si>
  <si>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</si>
  <si>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</si>
  <si>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</si>
  <si>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</si>
  <si>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</si>
  <si>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</si>
  <si>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</si>
  <si>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</si>
  <si>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</si>
  <si>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</si>
  <si>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</si>
  <si>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</si>
  <si>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</si>
  <si>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</si>
  <si>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</si>
  <si>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</si>
  <si>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</si>
  <si>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</si>
  <si>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</si>
  <si>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</si>
  <si>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</si>
  <si>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</si>
  <si>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</si>
  <si>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</si>
  <si>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</si>
  <si>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</si>
  <si>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</si>
  <si>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</si>
  <si>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</si>
  <si>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</si>
  <si>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</si>
  <si>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</si>
  <si>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</si>
  <si>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</si>
  <si>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</si>
  <si>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</si>
  <si>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</si>
  <si>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</si>
  <si>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</si>
  <si>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</si>
  <si>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Passage</t>
  </si>
  <si>
    <t>Hal</t>
  </si>
  <si>
    <t>Ki</t>
  </si>
  <si>
    <t>bath</t>
  </si>
  <si>
    <t>bed</t>
  </si>
  <si>
    <t>Balc</t>
  </si>
  <si>
    <t>Wc</t>
  </si>
  <si>
    <t>Cub</t>
  </si>
  <si>
    <t>Cub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</si>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</sst>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1" fontId="0" fillId="0" borderId="0" xfId="0" applyNumberFormat="1"/>
    <xf numFmtId="1" fontId="0" fillId="2" borderId="0" xfId="0" applyNumberFormat="1" applyFill="1"/>
    <xf numFmtId="1" fontId="5" fillId="0" borderId="0" xfId="0" applyNumberFormat="1" applyFont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15</xdr:col>
      <xdr:colOff>447675</xdr:colOff>
      <xdr:row>27</xdr:row>
      <xdr:rowOff>57150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9591675" cy="503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38100</xdr:rowOff>
    </xdr:from>
    <xdr:to>
      <xdr:col>10</xdr:col>
      <xdr:colOff>466725</xdr:colOff>
      <xdr:row>26</xdr:row>
      <xdr:rowOff>76200</xdr:rowOff>
    </xdr:to>
    <xdr:pic>
      <xdr:nvPicPr>
        <xdr:cNvPr id="4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1371600"/>
          <a:ext cx="604837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195943</xdr:colOff>
      <xdr:row>5</xdr:row>
      <xdr:rowOff>103415</xdr:rowOff>
    </xdr:from>
    <xdr:to>
      <xdr:col>12</xdr:col>
      <xdr:colOff>91168</xdr:colOff>
      <xdr:row>23</xdr:row>
      <xdr:rowOff>131990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0586" y="1055915"/>
          <a:ext cx="6018439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580374</xdr:colOff>
      <xdr:row>3</xdr:row>
      <xdr:rowOff>157369</xdr:rowOff>
    </xdr:from>
    <xdr:to>
      <xdr:col>17</xdr:col>
      <xdr:colOff>165357</xdr:colOff>
      <xdr:row>33</xdr:row>
      <xdr:rowOff>108857</xdr:rowOff>
    </xdr:to>
    <xdr:pic>
      <xdr:nvPicPr>
        <xdr:cNvPr id="5" name="Picture 1" descr="WhatsApp Image 2023-06-16 at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2695" y="728869"/>
          <a:ext cx="9382126" cy="566648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A4"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3.28515625" customWidth="1"/>
    <col min="5" max="5" width="12.57031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38235</v>
      </c>
      <c r="F2" s="49"/>
      <c r="G2" s="124" t="s">
        <v>76</v>
      </c>
      <c r="H2" s="125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36200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36200</v>
      </c>
      <c r="D5" s="34" t="s">
        <v>61</v>
      </c>
      <c r="E5" s="35">
        <f>ROUND(C5/10.764,0)</f>
        <v>3363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12000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>
        <v>0.11</v>
      </c>
      <c r="D8" s="75">
        <f>1-C8</f>
        <v>0.89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21538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33538</v>
      </c>
      <c r="D10" s="34" t="s">
        <v>61</v>
      </c>
      <c r="E10" s="35">
        <f>ROUND(C10/10.764,0)</f>
        <v>3116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11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49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>
        <f>C17*2000</f>
        <v>1430000</v>
      </c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715</v>
      </c>
      <c r="D17" s="31">
        <f>E10*C17</f>
        <v>2227940</v>
      </c>
      <c r="E17" s="49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C22" sqref="C22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4500</v>
      </c>
      <c r="D3" s="103" t="s">
        <v>107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2500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11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49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16.5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0.16500000000000001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330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1670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2500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4170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715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2981550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3">
        <f>C20*80%</f>
        <v>2027454</v>
      </c>
      <c r="C20" s="92">
        <f>C19*85%</f>
        <v>2534317.5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C19*70%</f>
        <v>2087084.9999999998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1430000</v>
      </c>
      <c r="D23" s="118">
        <f>D4*D18</f>
        <v>0</v>
      </c>
      <c r="E23" s="16"/>
      <c r="F23" s="112">
        <f>C20*8</f>
        <v>20274540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6211.5625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6"/>
  <sheetViews>
    <sheetView workbookViewId="0">
      <selection activeCell="H10" sqref="H10"/>
    </sheetView>
  </sheetViews>
  <sheetFormatPr defaultRowHeight="15"/>
  <sheetData>
    <row r="2" spans="2:5" ht="18.75">
      <c r="B2" s="91" t="s">
        <v>97</v>
      </c>
      <c r="C2" s="7"/>
    </row>
    <row r="5" spans="2:5">
      <c r="B5" s="49" t="s">
        <v>99</v>
      </c>
      <c r="C5">
        <v>15.2</v>
      </c>
      <c r="D5">
        <v>9.6999999999999993</v>
      </c>
      <c r="E5">
        <f>C5*D5</f>
        <v>147.43999999999997</v>
      </c>
    </row>
    <row r="6" spans="2:5">
      <c r="B6" s="49" t="s">
        <v>100</v>
      </c>
      <c r="C6">
        <v>9.8000000000000007</v>
      </c>
      <c r="D6">
        <v>9.6</v>
      </c>
      <c r="E6" s="49">
        <f t="shared" ref="E6:E9" si="0">C6*D6</f>
        <v>94.08</v>
      </c>
    </row>
    <row r="7" spans="2:5">
      <c r="B7" s="49" t="s">
        <v>101</v>
      </c>
      <c r="C7">
        <v>6</v>
      </c>
      <c r="D7">
        <v>3.7</v>
      </c>
      <c r="E7" s="49">
        <f t="shared" si="0"/>
        <v>22.200000000000003</v>
      </c>
    </row>
    <row r="8" spans="2:5">
      <c r="B8" s="49" t="s">
        <v>102</v>
      </c>
      <c r="C8">
        <v>10</v>
      </c>
      <c r="D8">
        <v>11.1</v>
      </c>
      <c r="E8" s="49">
        <f t="shared" si="0"/>
        <v>111</v>
      </c>
    </row>
    <row r="9" spans="2:5">
      <c r="B9" s="49" t="s">
        <v>98</v>
      </c>
      <c r="C9">
        <v>3.4</v>
      </c>
      <c r="D9">
        <v>2.7</v>
      </c>
      <c r="E9" s="49">
        <f t="shared" si="0"/>
        <v>9.18</v>
      </c>
    </row>
    <row r="10" spans="2:5">
      <c r="B10" s="49" t="s">
        <v>98</v>
      </c>
      <c r="C10">
        <v>4.0999999999999996</v>
      </c>
      <c r="D10">
        <v>4</v>
      </c>
      <c r="E10">
        <f>C10*D10</f>
        <v>16.399999999999999</v>
      </c>
    </row>
    <row r="11" spans="2:5">
      <c r="B11" s="49" t="s">
        <v>104</v>
      </c>
      <c r="C11">
        <v>4.0999999999999996</v>
      </c>
      <c r="D11">
        <v>4</v>
      </c>
      <c r="E11">
        <f>C11*D11</f>
        <v>16.399999999999999</v>
      </c>
    </row>
    <row r="12" spans="2:5">
      <c r="B12" s="49" t="s">
        <v>105</v>
      </c>
      <c r="C12">
        <v>2</v>
      </c>
      <c r="D12">
        <v>8.5</v>
      </c>
      <c r="E12">
        <f>C12*D12</f>
        <v>17</v>
      </c>
    </row>
    <row r="13" spans="2:5">
      <c r="B13" s="49" t="s">
        <v>106</v>
      </c>
      <c r="C13" s="49">
        <v>2</v>
      </c>
      <c r="D13" s="49">
        <v>8.5</v>
      </c>
      <c r="E13">
        <v>17</v>
      </c>
    </row>
    <row r="14" spans="2:5">
      <c r="E14" s="121">
        <f>SUM(E5:E13)</f>
        <v>450.69999999999993</v>
      </c>
    </row>
    <row r="15" spans="2:5">
      <c r="B15" s="49" t="s">
        <v>103</v>
      </c>
      <c r="C15">
        <v>10.3</v>
      </c>
      <c r="D15">
        <v>3.9</v>
      </c>
      <c r="E15" s="122">
        <f>C15*D15</f>
        <v>40.17</v>
      </c>
    </row>
    <row r="16" spans="2:5">
      <c r="E16" s="120">
        <f>SUM(E14:E15)</f>
        <v>490.86999999999995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D1" zoomScale="70" zoomScaleNormal="70" workbookViewId="0">
      <selection activeCell="Q3" sqref="Q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715</v>
      </c>
      <c r="C2" s="4">
        <f t="shared" ref="C2:C15" si="2">B2*1.2</f>
        <v>858</v>
      </c>
      <c r="D2" s="4">
        <f t="shared" ref="D2:D15" si="3">C2*1.2</f>
        <v>1029.5999999999999</v>
      </c>
      <c r="E2" s="5">
        <f t="shared" ref="E2:E15" si="4">R2</f>
        <v>3260000</v>
      </c>
      <c r="F2" s="4">
        <f t="shared" ref="F2:F15" si="5">ROUND((E2/B2),0)</f>
        <v>4559</v>
      </c>
      <c r="G2" s="4">
        <f t="shared" ref="G2:G15" si="6">ROUND((E2/C2),0)</f>
        <v>3800</v>
      </c>
      <c r="H2" s="4">
        <f t="shared" ref="H2:H15" si="7">ROUND((E2/D2),0)</f>
        <v>3166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f t="shared" ref="P2:P3" si="10">O2/1.2</f>
        <v>0</v>
      </c>
      <c r="Q2" s="49">
        <v>715</v>
      </c>
      <c r="R2" s="2">
        <v>3260000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625</v>
      </c>
      <c r="C3" s="4">
        <f t="shared" si="2"/>
        <v>750</v>
      </c>
      <c r="D3" s="4">
        <f t="shared" si="3"/>
        <v>900</v>
      </c>
      <c r="E3" s="5">
        <f t="shared" si="4"/>
        <v>4500000</v>
      </c>
      <c r="F3" s="4">
        <f t="shared" si="5"/>
        <v>7200</v>
      </c>
      <c r="G3" s="4">
        <f t="shared" si="6"/>
        <v>6000</v>
      </c>
      <c r="H3" s="4">
        <f t="shared" si="7"/>
        <v>5000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900</v>
      </c>
      <c r="P3" s="49">
        <f t="shared" si="10"/>
        <v>750</v>
      </c>
      <c r="Q3" s="49">
        <f t="shared" ref="Q3:Q15" si="11">P3/1.2</f>
        <v>625</v>
      </c>
      <c r="R3" s="2">
        <v>4500000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995.83333333333337</v>
      </c>
      <c r="C4" s="4">
        <f t="shared" si="2"/>
        <v>1195</v>
      </c>
      <c r="D4" s="4">
        <f t="shared" si="3"/>
        <v>1434</v>
      </c>
      <c r="E4" s="5">
        <f t="shared" si="4"/>
        <v>5378000</v>
      </c>
      <c r="F4" s="4">
        <f t="shared" si="5"/>
        <v>5401</v>
      </c>
      <c r="G4" s="4">
        <f t="shared" si="6"/>
        <v>4500</v>
      </c>
      <c r="H4" s="4">
        <f t="shared" si="7"/>
        <v>3750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v>1195</v>
      </c>
      <c r="Q4" s="49">
        <f t="shared" si="11"/>
        <v>995.83333333333337</v>
      </c>
      <c r="R4" s="2">
        <v>5378000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4500000</v>
      </c>
      <c r="F5" s="4">
        <f t="shared" si="5"/>
        <v>6000</v>
      </c>
      <c r="G5" s="4">
        <f t="shared" si="6"/>
        <v>5000</v>
      </c>
      <c r="H5" s="4">
        <f t="shared" si="7"/>
        <v>4167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v>900</v>
      </c>
      <c r="Q5" s="49">
        <f t="shared" si="11"/>
        <v>750</v>
      </c>
      <c r="R5" s="2">
        <v>4500000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>O6/1.2</f>
        <v>0</v>
      </c>
      <c r="Q6" s="49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ref="P7:P9" si="12">O7/1.2</f>
        <v>0</v>
      </c>
      <c r="Q7" s="49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2"/>
        <v>0</v>
      </c>
      <c r="Q8" s="49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 t="shared" si="12"/>
        <v>0</v>
      </c>
      <c r="Q9" s="49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>O11/1.2</f>
        <v>0</v>
      </c>
      <c r="Q11" s="49">
        <f t="shared" si="11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ref="P12:P13" si="13">O12/1.2</f>
        <v>0</v>
      </c>
      <c r="Q12" s="49">
        <f t="shared" si="11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3"/>
        <v>0</v>
      </c>
      <c r="Q13" s="49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1"/>
        <v>0</v>
      </c>
      <c r="R15" s="2">
        <v>0</v>
      </c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D17" si="16">B16*1.2</f>
        <v>0</v>
      </c>
      <c r="D16" s="4">
        <f t="shared" si="16"/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7" si="21">T16</f>
        <v>0</v>
      </c>
      <c r="J16" s="4">
        <f t="shared" si="21"/>
        <v>0</v>
      </c>
      <c r="K16" s="49"/>
      <c r="L16" s="49"/>
      <c r="M16" s="49"/>
      <c r="N16" s="49"/>
      <c r="O16" s="49">
        <v>0</v>
      </c>
      <c r="P16" s="49">
        <f t="shared" ref="P16:P17" si="22">O16/1.2</f>
        <v>0</v>
      </c>
      <c r="Q16" s="49">
        <f t="shared" ref="Q16:Q17" si="23">P16/1.2</f>
        <v>0</v>
      </c>
      <c r="R16" s="2">
        <v>0</v>
      </c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K17" s="49"/>
      <c r="L17" s="49"/>
      <c r="M17" s="49"/>
      <c r="N17" s="49"/>
      <c r="O17" s="49">
        <v>0</v>
      </c>
      <c r="P17" s="49">
        <f t="shared" si="22"/>
        <v>0</v>
      </c>
      <c r="Q17" s="49">
        <f t="shared" si="23"/>
        <v>0</v>
      </c>
      <c r="R17" s="2">
        <v>0</v>
      </c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ref="C18:D19" si="24">B18*1.2</f>
        <v>0</v>
      </c>
      <c r="D18" s="4">
        <f t="shared" si="24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ref="I18:J19" si="25">T18</f>
        <v>0</v>
      </c>
      <c r="J18" s="4">
        <f t="shared" si="25"/>
        <v>0</v>
      </c>
      <c r="K18" s="49"/>
      <c r="L18" s="49"/>
      <c r="M18" s="49"/>
      <c r="N18" s="49"/>
      <c r="O18" s="49">
        <v>0</v>
      </c>
      <c r="P18" s="49">
        <f>O18/1.2</f>
        <v>0</v>
      </c>
      <c r="Q18" s="49">
        <f t="shared" ref="Q18:Q19" si="26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24"/>
        <v>0</v>
      </c>
      <c r="D19" s="4">
        <f t="shared" si="24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5"/>
        <v>0</v>
      </c>
      <c r="J19" s="4">
        <f t="shared" si="25"/>
        <v>0</v>
      </c>
      <c r="K19" s="49"/>
      <c r="L19" s="49"/>
      <c r="M19" s="49"/>
      <c r="N19" s="49"/>
      <c r="O19" s="49">
        <v>0</v>
      </c>
      <c r="P19" s="49">
        <f>O19/1.2</f>
        <v>0</v>
      </c>
      <c r="Q19" s="49">
        <f t="shared" si="26"/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85" zoomScaleNormal="85" workbookViewId="0">
      <selection activeCell="F6" sqref="F6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2" sqref="G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C6" zoomScale="145" zoomScaleNormal="145" workbookViewId="0">
      <selection activeCell="L13" sqref="L1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70" zoomScaleNormal="70" workbookViewId="0">
      <selection activeCell="H12" sqref="H12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I9:K16"/>
  <sheetViews>
    <sheetView workbookViewId="0">
      <selection activeCell="K15" sqref="K15"/>
    </sheetView>
  </sheetViews>
  <sheetFormatPr defaultRowHeight="15"/>
  <sheetData>
    <row r="9" spans="9:11">
      <c r="I9">
        <v>14.1</v>
      </c>
      <c r="J9">
        <v>10.1</v>
      </c>
      <c r="K9" s="49">
        <f t="shared" ref="K9:K14" si="0">I9*J9</f>
        <v>142.41</v>
      </c>
    </row>
    <row r="10" spans="9:11">
      <c r="I10">
        <v>12.2</v>
      </c>
      <c r="J10">
        <v>10.1</v>
      </c>
      <c r="K10" s="49">
        <f t="shared" si="0"/>
        <v>123.21999999999998</v>
      </c>
    </row>
    <row r="11" spans="9:11">
      <c r="I11">
        <v>12.1</v>
      </c>
      <c r="J11">
        <v>7.5</v>
      </c>
      <c r="K11" s="49">
        <f t="shared" si="0"/>
        <v>90.75</v>
      </c>
    </row>
    <row r="12" spans="9:11">
      <c r="I12">
        <v>12.1</v>
      </c>
      <c r="J12">
        <v>10.1</v>
      </c>
      <c r="K12" s="49">
        <f t="shared" si="0"/>
        <v>122.21</v>
      </c>
    </row>
    <row r="13" spans="9:11">
      <c r="I13">
        <v>4.4000000000000004</v>
      </c>
      <c r="J13">
        <v>4.2</v>
      </c>
      <c r="K13" s="49">
        <f t="shared" si="0"/>
        <v>18.480000000000004</v>
      </c>
    </row>
    <row r="14" spans="9:11">
      <c r="I14">
        <v>4.4000000000000004</v>
      </c>
      <c r="J14">
        <v>3.2</v>
      </c>
      <c r="K14" s="49">
        <f t="shared" si="0"/>
        <v>14.080000000000002</v>
      </c>
    </row>
    <row r="15" spans="9:11">
      <c r="I15">
        <v>8.1</v>
      </c>
      <c r="J15">
        <v>6.2</v>
      </c>
      <c r="K15">
        <f>I15*J15</f>
        <v>50.22</v>
      </c>
    </row>
    <row r="16" spans="9:11">
      <c r="K16">
        <f>SUM(K9:K15)</f>
        <v>561.37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2024-06-14T12:11:04Z</dcterms:modified>
</cp:coreProperties>
</file>