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16629AA-41B2-42EA-AF4C-1DEEEC0E7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9" i="1"/>
  <c r="A36" i="1"/>
  <c r="A35" i="1"/>
  <c r="A34" i="1"/>
  <c r="A33" i="1"/>
  <c r="E12" i="1"/>
  <c r="B18" i="1"/>
  <c r="F9" i="1"/>
  <c r="E8" i="1"/>
  <c r="E7" i="1"/>
  <c r="E6" i="1"/>
  <c r="E5" i="1"/>
  <c r="I36" i="1"/>
  <c r="J36" i="1" s="1"/>
  <c r="C38" i="1"/>
  <c r="C37" i="1"/>
  <c r="C36" i="1"/>
  <c r="B10" i="1" l="1"/>
  <c r="B11" i="1" s="1"/>
  <c r="B8" i="1"/>
  <c r="B6" i="1"/>
  <c r="B5" i="1"/>
  <c r="B14" i="1" s="1"/>
  <c r="B12" i="1" l="1"/>
  <c r="B13" i="1" s="1"/>
  <c r="B15" i="1"/>
  <c r="B17" i="1" l="1"/>
  <c r="B19" i="1" s="1"/>
  <c r="C35" i="1"/>
  <c r="I35" i="1" s="1"/>
  <c r="C34" i="1"/>
  <c r="C33" i="1"/>
  <c r="I4" i="1" l="1"/>
  <c r="I5" i="1" s="1"/>
  <c r="I29" i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G34" i="1" s="1"/>
  <c r="G35" i="1"/>
  <c r="G33" i="1" l="1"/>
  <c r="H33" i="1"/>
  <c r="I26" i="1" l="1"/>
  <c r="H30" i="1" l="1"/>
  <c r="H29" i="1"/>
  <c r="H31" i="1"/>
  <c r="H25" i="1" l="1"/>
  <c r="H34" i="1" l="1"/>
  <c r="H26" i="1"/>
  <c r="H27" i="1"/>
  <c r="H28" i="1"/>
  <c r="G3" i="1" l="1"/>
</calcChain>
</file>

<file path=xl/sharedStrings.xml><?xml version="1.0" encoding="utf-8"?>
<sst xmlns="http://schemas.openxmlformats.org/spreadsheetml/2006/main" count="29" uniqueCount="28">
  <si>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</si>
  <si>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</si>
  <si>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</si>
  <si>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</si>
  <si>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</si>
  <si>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</si>
  <si>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</si>
  <si>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</si>
  <si>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</si>
  <si>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</si>
  <si>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</si>
  <si>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</si>
  <si>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</si>
  <si>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</si>
  <si>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</si>
  <si>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</si>
  <si>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</si>
  <si>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</si>
  <si>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</si>
  <si>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</si>
  <si>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</si>
  <si>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</si>
  <si>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</si>
  <si>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</si>
  <si>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 xml:space="preserve">Flat No. </t>
  </si>
  <si>
    <t>Built up area</t>
  </si>
  <si>
    <t>Measurement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</si>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</sst>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6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7" fillId="0" borderId="4" xfId="0" applyFont="1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5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6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439317</xdr:colOff>
      <xdr:row>38</xdr:row>
      <xdr:rowOff>20063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07B570-3599-4286-BE2A-9EF96E6B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64117" cy="7259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29770</xdr:colOff>
      <xdr:row>32</xdr:row>
      <xdr:rowOff>48482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28052E-83F6-46C5-98E0-A9A2EBC05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64170" cy="6144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42</xdr:row>
      <xdr:rowOff>20169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0953A5-DB0A-43F3-9E61-15A1BEFA9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80211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220382</xdr:colOff>
      <xdr:row>42</xdr:row>
      <xdr:rowOff>10643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F954A6-88E0-4FE1-B296-ABAD965FB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64382" cy="801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7" zoomScaleNormal="100" workbookViewId="0">
      <selection activeCell="D37" sqref="D37"/>
    </sheetView>
  </sheetViews>
  <sheetFormatPr defaultRowHeight="15" x14ac:dyDescent="0.25"/>
  <cols>
    <col min="1" max="1" width="21.7109375" bestFit="1" customWidth="1"/>
    <col min="2" max="2" width="15.5703125" style="24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18"/>
      <c r="B1" s="19"/>
      <c r="E1" s="18"/>
      <c r="F1" s="20"/>
      <c r="G1" s="20"/>
    </row>
    <row r="2" spans="1:13" ht="16.5" x14ac:dyDescent="0.3">
      <c r="A2" s="21" t="s">
        <v>24</v>
      </c>
      <c r="B2" s="22"/>
      <c r="C2" s="23"/>
      <c r="D2" s="24"/>
      <c r="E2" t="s">
        <v>13</v>
      </c>
    </row>
    <row r="3" spans="1:13" ht="16.5" x14ac:dyDescent="0.3">
      <c r="A3" s="21" t="s">
        <v>0</v>
      </c>
      <c r="B3" s="10">
        <v>11000</v>
      </c>
      <c r="C3" s="25"/>
      <c r="D3" s="4"/>
      <c r="E3" s="26">
        <v>0</v>
      </c>
      <c r="F3" s="27">
        <v>2024</v>
      </c>
      <c r="G3" s="28">
        <f>F3-E3</f>
        <v>2024</v>
      </c>
      <c r="I3">
        <v>26250</v>
      </c>
      <c r="L3" s="1"/>
      <c r="M3" s="2"/>
    </row>
    <row r="4" spans="1:13" ht="33" x14ac:dyDescent="0.3">
      <c r="A4" s="29" t="s">
        <v>1</v>
      </c>
      <c r="B4" s="10">
        <v>2600</v>
      </c>
      <c r="C4" s="25"/>
      <c r="D4" s="4"/>
      <c r="E4" t="s">
        <v>23</v>
      </c>
      <c r="F4" s="27" t="s">
        <v>25</v>
      </c>
      <c r="G4" s="28"/>
      <c r="I4">
        <f>I3/100*115</f>
        <v>30187.5</v>
      </c>
      <c r="K4" s="17"/>
      <c r="L4" s="1"/>
      <c r="M4" s="2"/>
    </row>
    <row r="5" spans="1:13" ht="16.5" x14ac:dyDescent="0.3">
      <c r="A5" s="21" t="s">
        <v>2</v>
      </c>
      <c r="B5" s="10">
        <f>B3-B4</f>
        <v>8400</v>
      </c>
      <c r="C5" s="25"/>
      <c r="D5" s="4"/>
      <c r="E5">
        <f>26.77*10.764</f>
        <v>288.15227999999996</v>
      </c>
      <c r="G5" s="7"/>
      <c r="I5">
        <f>I4/10.764</f>
        <v>2804.4871794871797</v>
      </c>
      <c r="L5" s="1"/>
      <c r="M5" s="2"/>
    </row>
    <row r="6" spans="1:13" ht="16.5" x14ac:dyDescent="0.3">
      <c r="A6" s="21" t="s">
        <v>3</v>
      </c>
      <c r="B6" s="10">
        <f>B4</f>
        <v>2600</v>
      </c>
      <c r="C6" s="25"/>
      <c r="D6" s="4"/>
      <c r="E6">
        <f>2.295*10.764</f>
        <v>24.703379999999999</v>
      </c>
      <c r="F6" s="4"/>
      <c r="G6" s="4"/>
      <c r="H6" s="12"/>
      <c r="I6" s="12"/>
      <c r="L6" s="1"/>
      <c r="M6" s="2"/>
    </row>
    <row r="7" spans="1:13" ht="16.5" x14ac:dyDescent="0.3">
      <c r="A7" s="21" t="s">
        <v>4</v>
      </c>
      <c r="B7" s="30">
        <v>0</v>
      </c>
      <c r="C7" s="31"/>
      <c r="D7" s="32"/>
      <c r="E7">
        <f>2.125*10.764</f>
        <v>22.8735</v>
      </c>
      <c r="G7" s="15"/>
      <c r="H7" s="12"/>
      <c r="I7" s="12"/>
      <c r="L7" s="13"/>
      <c r="M7" s="14"/>
    </row>
    <row r="8" spans="1:13" ht="16.5" x14ac:dyDescent="0.3">
      <c r="A8" s="21" t="s">
        <v>5</v>
      </c>
      <c r="B8" s="30">
        <f>B9-B7</f>
        <v>60</v>
      </c>
      <c r="C8" s="31"/>
      <c r="D8" s="33"/>
      <c r="E8">
        <f>1.066*10.764</f>
        <v>11.474423999999999</v>
      </c>
      <c r="F8" s="34"/>
      <c r="G8" s="34"/>
      <c r="H8" s="12"/>
      <c r="I8" s="12"/>
      <c r="L8" s="13"/>
      <c r="M8" s="14"/>
    </row>
    <row r="9" spans="1:13" ht="16.5" x14ac:dyDescent="0.3">
      <c r="A9" s="21" t="s">
        <v>6</v>
      </c>
      <c r="B9" s="30">
        <v>60</v>
      </c>
      <c r="C9" s="31"/>
      <c r="D9" s="32"/>
      <c r="E9">
        <f>SUM(E5:E8)</f>
        <v>347.20358399999992</v>
      </c>
      <c r="F9" s="4">
        <f>E9*1.1</f>
        <v>381.92394239999993</v>
      </c>
      <c r="G9" s="34"/>
      <c r="H9" s="12"/>
      <c r="I9" s="12"/>
      <c r="J9" s="15"/>
      <c r="K9" s="15"/>
      <c r="L9" s="11"/>
      <c r="M9" s="14"/>
    </row>
    <row r="10" spans="1:13" ht="33" x14ac:dyDescent="0.3">
      <c r="A10" s="29" t="s">
        <v>7</v>
      </c>
      <c r="B10" s="30">
        <f>90*B7/B9</f>
        <v>0</v>
      </c>
      <c r="C10" s="31"/>
      <c r="D10" s="32"/>
      <c r="F10" s="35"/>
      <c r="G10" s="34"/>
      <c r="H10" s="12"/>
      <c r="I10" s="12"/>
      <c r="J10" s="15"/>
      <c r="K10" s="15"/>
      <c r="L10" s="11"/>
      <c r="M10" s="14"/>
    </row>
    <row r="11" spans="1:13" ht="16.5" x14ac:dyDescent="0.3">
      <c r="A11" s="21"/>
      <c r="B11" s="36">
        <f>B10%</f>
        <v>0</v>
      </c>
      <c r="C11" s="37"/>
      <c r="D11" s="38"/>
      <c r="E11" t="s">
        <v>26</v>
      </c>
      <c r="F11" t="s">
        <v>27</v>
      </c>
      <c r="G11" s="34"/>
      <c r="H11" s="12"/>
      <c r="I11" s="12"/>
      <c r="J11" s="15"/>
      <c r="K11" s="15"/>
      <c r="L11" s="11"/>
      <c r="M11" s="16"/>
    </row>
    <row r="12" spans="1:13" ht="16.5" x14ac:dyDescent="0.3">
      <c r="A12" s="21" t="s">
        <v>8</v>
      </c>
      <c r="B12" s="10">
        <f>B6*B11</f>
        <v>0</v>
      </c>
      <c r="C12" s="39"/>
      <c r="D12" s="40"/>
      <c r="E12">
        <f>123+11+11+18+93+47</f>
        <v>303</v>
      </c>
      <c r="F12">
        <v>18</v>
      </c>
      <c r="G12" s="34"/>
      <c r="H12" s="12"/>
      <c r="I12" s="12"/>
      <c r="J12" s="15"/>
      <c r="K12" s="15"/>
      <c r="L12" s="11"/>
      <c r="M12" s="2"/>
    </row>
    <row r="13" spans="1:13" ht="16.5" x14ac:dyDescent="0.3">
      <c r="A13" s="21" t="s">
        <v>9</v>
      </c>
      <c r="B13" s="10">
        <f>B6-B12</f>
        <v>2600</v>
      </c>
      <c r="C13" s="39"/>
      <c r="D13" s="40"/>
      <c r="G13" s="34"/>
      <c r="H13" s="12"/>
      <c r="I13" s="12"/>
      <c r="J13" s="15"/>
      <c r="K13" s="15"/>
      <c r="L13" s="11"/>
      <c r="M13" s="2"/>
    </row>
    <row r="14" spans="1:13" ht="16.5" x14ac:dyDescent="0.3">
      <c r="A14" s="21" t="s">
        <v>2</v>
      </c>
      <c r="B14" s="10">
        <f>B5</f>
        <v>8400</v>
      </c>
      <c r="C14" s="25"/>
      <c r="D14" s="4"/>
      <c r="G14" s="34"/>
      <c r="H14" s="12"/>
      <c r="I14" s="12"/>
      <c r="J14" s="15"/>
      <c r="K14" s="15"/>
      <c r="L14" s="11"/>
      <c r="M14" s="2"/>
    </row>
    <row r="15" spans="1:13" ht="16.5" x14ac:dyDescent="0.3">
      <c r="A15" s="21" t="s">
        <v>10</v>
      </c>
      <c r="B15" s="10">
        <f>B14+B13</f>
        <v>11000</v>
      </c>
      <c r="C15" s="25"/>
      <c r="D15" s="4"/>
      <c r="G15" s="34"/>
      <c r="H15" s="15"/>
      <c r="I15" s="34"/>
      <c r="J15" s="15"/>
      <c r="K15" s="15"/>
      <c r="L15" s="11"/>
      <c r="M15" s="2"/>
    </row>
    <row r="16" spans="1:13" ht="16.5" x14ac:dyDescent="0.3">
      <c r="A16" s="21" t="s">
        <v>22</v>
      </c>
      <c r="B16" s="41">
        <v>347</v>
      </c>
      <c r="C16" s="42"/>
      <c r="D16" s="4"/>
      <c r="E16" s="3"/>
      <c r="F16" s="3"/>
      <c r="G16" s="3"/>
      <c r="H16" s="4"/>
      <c r="M16" s="14"/>
    </row>
    <row r="17" spans="1:14" ht="16.5" x14ac:dyDescent="0.3">
      <c r="A17" s="42" t="s">
        <v>21</v>
      </c>
      <c r="B17" s="43">
        <f>B16*B15</f>
        <v>3817000</v>
      </c>
      <c r="C17" s="44">
        <f>B17*0.9</f>
        <v>3435300</v>
      </c>
      <c r="D17" s="4"/>
      <c r="E17" s="3"/>
      <c r="F17" s="45"/>
      <c r="G17" s="3"/>
      <c r="H17" s="4"/>
      <c r="M17" s="3"/>
      <c r="N17" s="4"/>
    </row>
    <row r="18" spans="1:14" ht="16.5" x14ac:dyDescent="0.3">
      <c r="A18" s="42" t="s">
        <v>12</v>
      </c>
      <c r="B18" s="43">
        <f>382*B4</f>
        <v>993200</v>
      </c>
      <c r="C18" s="44"/>
      <c r="D18" s="4"/>
      <c r="E18" s="4"/>
      <c r="F18" s="3"/>
    </row>
    <row r="19" spans="1:14" ht="16.5" x14ac:dyDescent="0.3">
      <c r="A19" s="41" t="s">
        <v>16</v>
      </c>
      <c r="B19" s="43">
        <f>B17*0.035/12</f>
        <v>11132.916666666666</v>
      </c>
      <c r="C19" s="43"/>
      <c r="D19" s="4"/>
      <c r="E19" s="4"/>
      <c r="F19" s="3"/>
    </row>
    <row r="20" spans="1:14" x14ac:dyDescent="0.25">
      <c r="B20" s="46"/>
    </row>
    <row r="21" spans="1:14" x14ac:dyDescent="0.25">
      <c r="B21" s="46"/>
    </row>
    <row r="23" spans="1:14" x14ac:dyDescent="0.25">
      <c r="C23" t="s">
        <v>14</v>
      </c>
    </row>
    <row r="24" spans="1:14" x14ac:dyDescent="0.25">
      <c r="B24" s="47" t="s">
        <v>15</v>
      </c>
      <c r="C24" s="5" t="s">
        <v>20</v>
      </c>
      <c r="D24" s="5"/>
      <c r="E24" s="5" t="s">
        <v>11</v>
      </c>
      <c r="F24" s="5" t="s">
        <v>17</v>
      </c>
      <c r="G24" s="5" t="s">
        <v>18</v>
      </c>
      <c r="H24" s="5" t="s">
        <v>19</v>
      </c>
      <c r="I24" s="5"/>
    </row>
    <row r="25" spans="1:14" ht="17.25" x14ac:dyDescent="0.3">
      <c r="B25" s="47">
        <v>292</v>
      </c>
      <c r="C25" s="5"/>
      <c r="D25" s="5"/>
      <c r="E25" s="5">
        <v>3120000</v>
      </c>
      <c r="F25" s="6">
        <f t="shared" ref="F25:F31" si="0">E25/B25</f>
        <v>10684.931506849314</v>
      </c>
      <c r="G25" s="6" t="e">
        <f>E25/C25</f>
        <v>#DIV/0!</v>
      </c>
      <c r="H25" s="6" t="e">
        <f>E25/#REF!</f>
        <v>#REF!</v>
      </c>
      <c r="I25" s="5">
        <f>C25/B25</f>
        <v>0</v>
      </c>
      <c r="J25" s="8"/>
    </row>
    <row r="26" spans="1:14" ht="17.25" x14ac:dyDescent="0.3">
      <c r="B26" s="47">
        <v>360</v>
      </c>
      <c r="C26" s="5"/>
      <c r="D26" s="5"/>
      <c r="E26" s="5">
        <v>4200000</v>
      </c>
      <c r="F26" s="6">
        <f t="shared" si="0"/>
        <v>11666.666666666666</v>
      </c>
      <c r="G26" s="6" t="e">
        <f>E26/C26</f>
        <v>#DIV/0!</v>
      </c>
      <c r="H26" s="6" t="e">
        <f>E26/#REF!</f>
        <v>#REF!</v>
      </c>
      <c r="I26" s="5">
        <f>C26/B26</f>
        <v>0</v>
      </c>
      <c r="J26" s="8"/>
    </row>
    <row r="27" spans="1:14" x14ac:dyDescent="0.25">
      <c r="B27" s="47">
        <v>288</v>
      </c>
      <c r="C27" s="5"/>
      <c r="D27" s="5"/>
      <c r="E27" s="6">
        <v>3068000</v>
      </c>
      <c r="F27" s="6">
        <f t="shared" si="0"/>
        <v>10652.777777777777</v>
      </c>
      <c r="G27" s="6" t="e">
        <f t="shared" ref="G27:G31" si="1">E27/C27</f>
        <v>#DIV/0!</v>
      </c>
      <c r="H27" s="6" t="e">
        <f>E27/#REF!</f>
        <v>#REF!</v>
      </c>
      <c r="I27" s="5"/>
    </row>
    <row r="28" spans="1:14" x14ac:dyDescent="0.25">
      <c r="B28" s="47"/>
      <c r="C28" s="5"/>
      <c r="D28" s="5"/>
      <c r="E28" s="6"/>
      <c r="F28" s="6" t="e">
        <f t="shared" si="0"/>
        <v>#DIV/0!</v>
      </c>
      <c r="G28" s="6" t="e">
        <f t="shared" si="1"/>
        <v>#DIV/0!</v>
      </c>
      <c r="H28" s="6" t="e">
        <f>E28/#REF!</f>
        <v>#REF!</v>
      </c>
      <c r="I28" s="5" t="e">
        <f>#REF!/B28</f>
        <v>#REF!</v>
      </c>
    </row>
    <row r="29" spans="1:14" x14ac:dyDescent="0.25">
      <c r="B29" s="47"/>
      <c r="C29" s="48"/>
      <c r="E29" s="9"/>
      <c r="F29" s="9" t="e">
        <f t="shared" si="0"/>
        <v>#DIV/0!</v>
      </c>
      <c r="G29" s="6" t="e">
        <f t="shared" si="1"/>
        <v>#DIV/0!</v>
      </c>
      <c r="H29" s="9" t="e">
        <f>E29/#REF!</f>
        <v>#REF!</v>
      </c>
      <c r="I29" s="5" t="e">
        <f>C29/B29</f>
        <v>#DIV/0!</v>
      </c>
    </row>
    <row r="30" spans="1:14" x14ac:dyDescent="0.25">
      <c r="E30" s="9"/>
      <c r="F30" s="9" t="e">
        <f t="shared" si="0"/>
        <v>#DIV/0!</v>
      </c>
      <c r="G30" s="9" t="e">
        <f t="shared" si="1"/>
        <v>#DIV/0!</v>
      </c>
      <c r="H30" s="9" t="e">
        <f>E30/#REF!</f>
        <v>#REF!</v>
      </c>
      <c r="I30" t="e">
        <f>#REF!/B30</f>
        <v>#REF!</v>
      </c>
    </row>
    <row r="31" spans="1:14" x14ac:dyDescent="0.25">
      <c r="E31" s="48"/>
      <c r="F31" s="9" t="e">
        <f t="shared" si="0"/>
        <v>#DIV/0!</v>
      </c>
      <c r="G31" s="9" t="e">
        <f t="shared" si="1"/>
        <v>#DIV/0!</v>
      </c>
      <c r="H31" s="9" t="e">
        <f>E31/#REF!</f>
        <v>#REF!</v>
      </c>
    </row>
    <row r="33" spans="1:10" x14ac:dyDescent="0.25">
      <c r="A33">
        <f>32*10.764</f>
        <v>344.44799999999998</v>
      </c>
      <c r="B33" s="24">
        <v>3200000</v>
      </c>
      <c r="C33">
        <f t="shared" ref="C33:C38" si="2">B33/A33</f>
        <v>9290.2266815310304</v>
      </c>
      <c r="D33">
        <v>26500</v>
      </c>
      <c r="E33">
        <v>30000</v>
      </c>
      <c r="F33">
        <f>E33+D33+B33</f>
        <v>3256500</v>
      </c>
      <c r="G33" t="e">
        <f>F33/#REF!</f>
        <v>#REF!</v>
      </c>
      <c r="H33" s="4" t="e">
        <f>F33/#REF!</f>
        <v>#REF!</v>
      </c>
    </row>
    <row r="34" spans="1:10" x14ac:dyDescent="0.25">
      <c r="A34">
        <f>35*10.764</f>
        <v>376.73999999999995</v>
      </c>
      <c r="B34" s="24">
        <v>4000000</v>
      </c>
      <c r="C34">
        <f t="shared" si="2"/>
        <v>10617.40192174975</v>
      </c>
      <c r="D34">
        <v>100</v>
      </c>
      <c r="E34">
        <v>100</v>
      </c>
      <c r="F34">
        <f>E34+D34+B34</f>
        <v>4000200</v>
      </c>
      <c r="G34" t="e">
        <f>F34/#REF!</f>
        <v>#REF!</v>
      </c>
      <c r="H34" s="4" t="e">
        <f>F34/#REF!</f>
        <v>#REF!</v>
      </c>
    </row>
    <row r="35" spans="1:10" x14ac:dyDescent="0.25">
      <c r="A35">
        <f>44*10.764</f>
        <v>473.61599999999999</v>
      </c>
      <c r="B35" s="24">
        <v>4400000</v>
      </c>
      <c r="C35">
        <f t="shared" si="2"/>
        <v>9290.2266815310304</v>
      </c>
      <c r="G35" t="e">
        <f>F35/#REF!</f>
        <v>#REF!</v>
      </c>
      <c r="I35" s="4">
        <f>B15/C35</f>
        <v>1.1840399999999998</v>
      </c>
    </row>
    <row r="36" spans="1:10" ht="15.75" x14ac:dyDescent="0.25">
      <c r="A36" s="11">
        <f>29*10.764</f>
        <v>312.15600000000001</v>
      </c>
      <c r="B36" s="24">
        <v>3500000</v>
      </c>
      <c r="C36">
        <f t="shared" si="2"/>
        <v>11212.34254667538</v>
      </c>
      <c r="I36">
        <f>A36/1.2</f>
        <v>260.13</v>
      </c>
      <c r="J36">
        <f>B36/I36</f>
        <v>13454.811056010456</v>
      </c>
    </row>
    <row r="37" spans="1:10" ht="15.75" x14ac:dyDescent="0.25">
      <c r="A37" s="11"/>
      <c r="C37" t="e">
        <f t="shared" si="2"/>
        <v>#DIV/0!</v>
      </c>
    </row>
    <row r="38" spans="1:10" ht="15.75" x14ac:dyDescent="0.25">
      <c r="A38" s="11"/>
      <c r="C38" t="e">
        <f t="shared" si="2"/>
        <v>#DIV/0!</v>
      </c>
    </row>
    <row r="39" spans="1:10" ht="15.75" x14ac:dyDescent="0.25">
      <c r="A39" s="11"/>
    </row>
    <row r="40" spans="1:10" ht="15.75" x14ac:dyDescent="0.25">
      <c r="A40" s="11"/>
    </row>
    <row r="41" spans="1:10" ht="15.75" x14ac:dyDescent="0.25">
      <c r="A41" s="11"/>
    </row>
    <row r="42" spans="1:10" ht="15.75" x14ac:dyDescent="0.25">
      <c r="A42" s="11"/>
    </row>
    <row r="62" spans="3:5" x14ac:dyDescent="0.25">
      <c r="C62" s="4"/>
      <c r="D62" s="4"/>
      <c r="E6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0" workbookViewId="0">
      <selection activeCell="I3" sqref="I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2024-06-14T05:47:48Z</dcterms:modified>
</cp:coreProperties>
</file>