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4" sheetId="4" r:id="rId2"/>
    <sheet name="Sheet6" sheetId="6" r:id="rId3"/>
    <sheet name="Sheet2" sheetId="2" r:id="rId4"/>
    <sheet name="Sheet3" sheetId="3" r:id="rId5"/>
    <sheet name="Sheet5" sheetId="5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6" i="1" l="1"/>
  <c r="K14" i="1"/>
  <c r="K12" i="1"/>
  <c r="K10" i="1"/>
  <c r="K9" i="1"/>
  <c r="K8" i="1"/>
  <c r="C4" i="1"/>
  <c r="C3" i="1"/>
  <c r="L4" i="1"/>
  <c r="P15" i="1"/>
  <c r="P14" i="1"/>
  <c r="P8" i="1"/>
  <c r="P7" i="1"/>
  <c r="E29" i="1" l="1"/>
  <c r="E30" i="1"/>
  <c r="E28" i="1"/>
  <c r="B24" i="1"/>
  <c r="D24" i="1" s="1"/>
  <c r="D23" i="1"/>
  <c r="B23" i="1"/>
  <c r="I21" i="1"/>
  <c r="G21" i="1"/>
  <c r="C21" i="1"/>
  <c r="P2" i="1"/>
  <c r="P3" i="1" s="1"/>
  <c r="D12" i="1"/>
  <c r="K6" i="1"/>
  <c r="E3" i="1" l="1"/>
  <c r="D2" i="1"/>
  <c r="D1" i="1"/>
  <c r="C7" i="1"/>
</calcChain>
</file>

<file path=xl/sharedStrings.xml><?xml version="1.0" encoding="utf-8"?>
<sst xmlns="http://schemas.openxmlformats.org/spreadsheetml/2006/main" count="36" uniqueCount="31">
  <si>
    <t>BU</t>
  </si>
  <si>
    <t>Challan</t>
  </si>
  <si>
    <t>1st</t>
  </si>
  <si>
    <t>Area</t>
  </si>
  <si>
    <t>Car Park</t>
  </si>
  <si>
    <t>Carpet</t>
  </si>
  <si>
    <t>Other</t>
  </si>
  <si>
    <t>Schedule</t>
  </si>
  <si>
    <t>CC</t>
  </si>
  <si>
    <t>Plan</t>
  </si>
  <si>
    <t>RERA</t>
  </si>
  <si>
    <t>Inded</t>
  </si>
  <si>
    <t>Agreement</t>
  </si>
  <si>
    <t>sche</t>
  </si>
  <si>
    <t>Part OC</t>
  </si>
  <si>
    <t>16.09.2021</t>
  </si>
  <si>
    <t>CA</t>
  </si>
  <si>
    <t>BA</t>
  </si>
  <si>
    <t>SA</t>
  </si>
  <si>
    <t>Value</t>
  </si>
  <si>
    <t>ROC</t>
  </si>
  <si>
    <t>ROB</t>
  </si>
  <si>
    <t>ROS</t>
  </si>
  <si>
    <t>Rate</t>
  </si>
  <si>
    <t>Parking</t>
  </si>
  <si>
    <t>Total Value</t>
  </si>
  <si>
    <t>RV</t>
  </si>
  <si>
    <t>DV</t>
  </si>
  <si>
    <t>Insurable</t>
  </si>
  <si>
    <t>Guideline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</si>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</sst>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">
    <xf numFmtId="0" fontId="0" fillId="0" borderId="0" xfId="0"/>
    <xf numFmtId="43" fontId="0" fillId="0" borderId="0" xfId="1" applyFont="1"/>
    <xf numFmtId="43" fontId="0" fillId="0" borderId="0" xfId="0" applyNumberFormat="1"/>
    <xf numFmtId="0" fontId="0" fillId="2" borderId="0" xfId="0" applyFill="1"/>
    <xf numFmtId="0" fontId="2" fillId="0" borderId="0" xfId="0" applyFont="1"/>
    <xf numFmtId="43" fontId="2" fillId="0" borderId="0" xfId="1" applyFont="1"/>
    <xf numFmtId="43" fontId="2" fillId="0" borderId="0" xfId="0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582467</xdr:colOff>
      <xdr:row>23</xdr:row>
      <xdr:rowOff>95875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36067" cy="4477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24</xdr:col>
      <xdr:colOff>75643</xdr:colOff>
      <xdr:row>84</xdr:row>
      <xdr:rowOff>10510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4622916" cy="70590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25</xdr:col>
      <xdr:colOff>84686</xdr:colOff>
      <xdr:row>129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192500"/>
          <a:ext cx="15238095" cy="85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24</xdr:col>
      <xdr:colOff>607695</xdr:colOff>
      <xdr:row>90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15238095" cy="8571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354516</xdr:colOff>
      <xdr:row>35</xdr:row>
      <xdr:rowOff>48562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4916" cy="6716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24</xdr:col>
      <xdr:colOff>607695</xdr:colOff>
      <xdr:row>81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48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24</xdr:col>
      <xdr:colOff>607695</xdr:colOff>
      <xdr:row>129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19250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"/>
  <sheetViews>
    <sheetView tabSelected="1" workbookViewId="0">
      <selection activeCell="L16" sqref="L16"/>
    </sheetView>
  </sheetViews>
  <sheetFormatPr defaultRowHeight="15" x14ac:dyDescent="0.25"/>
  <cols>
    <col min="2" max="2" width="11" bestFit="1" customWidth="1"/>
    <col min="3" max="4" width="14.28515625" bestFit="1" customWidth="1"/>
    <col min="5" max="5" width="10" bestFit="1" customWidth="1"/>
    <col min="10" max="10" width="11" bestFit="1" customWidth="1"/>
    <col min="11" max="11" width="14.28515625" bestFit="1" customWidth="1"/>
    <col min="13" max="13" width="10" bestFit="1" customWidth="1"/>
    <col min="16" max="16" width="11.5703125" bestFit="1" customWidth="1"/>
  </cols>
  <sheetData>
    <row r="1" spans="2:23" x14ac:dyDescent="0.25">
      <c r="B1" t="s">
        <v>5</v>
      </c>
      <c r="C1">
        <v>96.06</v>
      </c>
      <c r="D1">
        <f>C1*10.764</f>
        <v>1033.98984</v>
      </c>
      <c r="E1">
        <v>1034</v>
      </c>
      <c r="P1">
        <v>50000</v>
      </c>
      <c r="S1">
        <v>7</v>
      </c>
      <c r="T1" t="s">
        <v>2</v>
      </c>
      <c r="V1">
        <v>3</v>
      </c>
      <c r="W1" t="s">
        <v>1</v>
      </c>
    </row>
    <row r="2" spans="2:23" x14ac:dyDescent="0.25">
      <c r="B2" t="s">
        <v>6</v>
      </c>
      <c r="C2">
        <v>7.25</v>
      </c>
      <c r="D2">
        <f>C2*10.764</f>
        <v>78.039000000000001</v>
      </c>
      <c r="E2">
        <v>78</v>
      </c>
      <c r="P2">
        <f>P1/1.1</f>
        <v>45454.545454545449</v>
      </c>
      <c r="S2">
        <v>19</v>
      </c>
      <c r="T2" t="s">
        <v>13</v>
      </c>
      <c r="V2">
        <v>18</v>
      </c>
      <c r="W2" t="s">
        <v>2</v>
      </c>
    </row>
    <row r="3" spans="2:23" x14ac:dyDescent="0.25">
      <c r="C3">
        <f>SUM(C1:C2)</f>
        <v>103.31</v>
      </c>
      <c r="E3">
        <f>SUM(E1:E2)</f>
        <v>1112</v>
      </c>
      <c r="P3">
        <f>P2/1.2</f>
        <v>37878.787878787873</v>
      </c>
      <c r="V3">
        <v>22</v>
      </c>
      <c r="W3" t="s">
        <v>3</v>
      </c>
    </row>
    <row r="4" spans="2:23" x14ac:dyDescent="0.25">
      <c r="C4">
        <f>C3*10.764</f>
        <v>1112.0288399999999</v>
      </c>
      <c r="J4" t="s">
        <v>5</v>
      </c>
      <c r="K4">
        <v>1112</v>
      </c>
      <c r="L4">
        <f>K4*1.1</f>
        <v>1223.2</v>
      </c>
      <c r="V4">
        <v>59</v>
      </c>
      <c r="W4" t="s">
        <v>7</v>
      </c>
    </row>
    <row r="5" spans="2:23" x14ac:dyDescent="0.25">
      <c r="J5" t="s">
        <v>23</v>
      </c>
      <c r="K5" s="1">
        <v>48000</v>
      </c>
      <c r="V5">
        <v>71</v>
      </c>
      <c r="W5" t="s">
        <v>8</v>
      </c>
    </row>
    <row r="6" spans="2:23" x14ac:dyDescent="0.25">
      <c r="B6" t="s">
        <v>0</v>
      </c>
      <c r="C6">
        <v>113.64100000000001</v>
      </c>
      <c r="J6" s="4" t="s">
        <v>19</v>
      </c>
      <c r="K6" s="5">
        <f>K5*K4</f>
        <v>53376000</v>
      </c>
      <c r="P6">
        <v>30250</v>
      </c>
      <c r="V6">
        <v>95</v>
      </c>
      <c r="W6" t="s">
        <v>9</v>
      </c>
    </row>
    <row r="7" spans="2:23" x14ac:dyDescent="0.25">
      <c r="C7">
        <f>C6*10.764</f>
        <v>1223.231724</v>
      </c>
      <c r="J7" t="s">
        <v>24</v>
      </c>
      <c r="K7" s="1">
        <v>2000000</v>
      </c>
      <c r="P7">
        <f>P6/100*110</f>
        <v>33275</v>
      </c>
      <c r="V7">
        <v>101</v>
      </c>
      <c r="W7" t="s">
        <v>10</v>
      </c>
    </row>
    <row r="8" spans="2:23" x14ac:dyDescent="0.25">
      <c r="J8" s="4" t="s">
        <v>25</v>
      </c>
      <c r="K8" s="6">
        <f>K6+K7</f>
        <v>55376000</v>
      </c>
      <c r="M8" s="2"/>
      <c r="P8">
        <f>P7/10.764</f>
        <v>3091.32292827945</v>
      </c>
      <c r="V8">
        <v>163</v>
      </c>
      <c r="W8" t="s">
        <v>11</v>
      </c>
    </row>
    <row r="9" spans="2:23" x14ac:dyDescent="0.25">
      <c r="B9" t="s">
        <v>4</v>
      </c>
      <c r="C9">
        <v>2</v>
      </c>
      <c r="J9" t="s">
        <v>26</v>
      </c>
      <c r="K9" s="2">
        <f>K8*90%</f>
        <v>49838400</v>
      </c>
    </row>
    <row r="10" spans="2:23" x14ac:dyDescent="0.25">
      <c r="J10" s="4" t="s">
        <v>27</v>
      </c>
      <c r="K10" s="2">
        <f>K8*80%</f>
        <v>44300800</v>
      </c>
    </row>
    <row r="11" spans="2:23" x14ac:dyDescent="0.25">
      <c r="B11" t="s">
        <v>15</v>
      </c>
    </row>
    <row r="12" spans="2:23" x14ac:dyDescent="0.25">
      <c r="B12" t="s">
        <v>12</v>
      </c>
      <c r="C12" s="1">
        <v>54000000</v>
      </c>
      <c r="D12" s="1">
        <f>C12/1112</f>
        <v>48561.151079136689</v>
      </c>
      <c r="J12" s="4" t="s">
        <v>28</v>
      </c>
      <c r="K12" s="1">
        <f>L4*3000</f>
        <v>3669600</v>
      </c>
      <c r="P12" s="1"/>
    </row>
    <row r="13" spans="2:23" x14ac:dyDescent="0.25">
      <c r="P13" s="1">
        <v>187540</v>
      </c>
    </row>
    <row r="14" spans="2:23" x14ac:dyDescent="0.25">
      <c r="J14" s="4" t="s">
        <v>29</v>
      </c>
      <c r="K14" s="1">
        <f>L4*19165</f>
        <v>23442628</v>
      </c>
      <c r="P14" s="1">
        <f>P13/100*110</f>
        <v>206294</v>
      </c>
    </row>
    <row r="15" spans="2:23" x14ac:dyDescent="0.25">
      <c r="B15" t="s">
        <v>14</v>
      </c>
      <c r="C15">
        <v>2019</v>
      </c>
      <c r="P15" s="1">
        <f>P14/10.764</f>
        <v>19165.180230397622</v>
      </c>
    </row>
    <row r="16" spans="2:23" x14ac:dyDescent="0.25">
      <c r="J16" t="s">
        <v>30</v>
      </c>
      <c r="K16" s="2">
        <f>K6*0.03/12</f>
        <v>133440</v>
      </c>
      <c r="P16" s="1"/>
    </row>
    <row r="20" spans="1:9" x14ac:dyDescent="0.25">
      <c r="A20" t="s">
        <v>5</v>
      </c>
      <c r="F20" t="s">
        <v>0</v>
      </c>
    </row>
    <row r="21" spans="1:9" x14ac:dyDescent="0.25">
      <c r="A21">
        <v>750</v>
      </c>
      <c r="B21">
        <v>26300000</v>
      </c>
      <c r="C21">
        <f>B21/A21</f>
        <v>35066.666666666664</v>
      </c>
      <c r="F21">
        <v>82.61</v>
      </c>
      <c r="G21">
        <f>F21*10.764</f>
        <v>889.21403999999995</v>
      </c>
      <c r="H21">
        <v>40500000</v>
      </c>
      <c r="I21">
        <f>H21/G21</f>
        <v>45545.839559618289</v>
      </c>
    </row>
    <row r="23" spans="1:9" x14ac:dyDescent="0.25">
      <c r="A23" s="3">
        <v>101.45</v>
      </c>
      <c r="B23" s="3">
        <f>A23*10.764</f>
        <v>1092.0077999999999</v>
      </c>
      <c r="C23" s="3">
        <v>49250000</v>
      </c>
      <c r="D23" s="3">
        <f>C23/B23</f>
        <v>45100.410454943645</v>
      </c>
    </row>
    <row r="24" spans="1:9" x14ac:dyDescent="0.25">
      <c r="A24">
        <v>99.96</v>
      </c>
      <c r="B24">
        <f t="shared" ref="B24" si="0">A24*10.764</f>
        <v>1075.9694399999998</v>
      </c>
      <c r="C24">
        <v>37000000</v>
      </c>
      <c r="D24">
        <f t="shared" ref="D24" si="1">C24/B24</f>
        <v>34387.593759168478</v>
      </c>
    </row>
    <row r="27" spans="1:9" x14ac:dyDescent="0.25">
      <c r="A27" t="s">
        <v>16</v>
      </c>
      <c r="B27" t="s">
        <v>17</v>
      </c>
      <c r="C27" t="s">
        <v>18</v>
      </c>
      <c r="D27" t="s">
        <v>19</v>
      </c>
      <c r="E27" t="s">
        <v>20</v>
      </c>
      <c r="F27" t="s">
        <v>21</v>
      </c>
      <c r="G27" t="s">
        <v>22</v>
      </c>
    </row>
    <row r="28" spans="1:9" x14ac:dyDescent="0.25">
      <c r="A28">
        <v>1380</v>
      </c>
      <c r="D28" s="1">
        <v>65000000</v>
      </c>
      <c r="E28" s="1">
        <f>D28/A28</f>
        <v>47101.44927536232</v>
      </c>
    </row>
    <row r="29" spans="1:9" x14ac:dyDescent="0.25">
      <c r="A29">
        <v>1100</v>
      </c>
      <c r="D29" s="1">
        <v>54000000</v>
      </c>
      <c r="E29" s="1">
        <f t="shared" ref="E29:E30" si="2">D29/A29</f>
        <v>49090.909090909088</v>
      </c>
    </row>
    <row r="30" spans="1:9" x14ac:dyDescent="0.25">
      <c r="A30">
        <v>1754</v>
      </c>
      <c r="D30" s="1">
        <v>96000000</v>
      </c>
      <c r="E30" s="1">
        <f t="shared" si="2"/>
        <v>54732.041049030784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15" zoomScaleNormal="11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0" zoomScale="115" zoomScaleNormal="115" workbookViewId="0">
      <selection activeCell="A86" sqref="A8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91" workbookViewId="0">
      <selection activeCell="A47" sqref="A4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25" zoomScaleNormal="25" workbookViewId="0">
      <selection activeCell="A86" sqref="A8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Sheet4</vt:lpstr>
      <vt:lpstr>Sheet6</vt:lpstr>
      <vt:lpstr>Sheet2</vt:lpstr>
      <vt:lpstr>Sheet3</vt:lpstr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2024-06-13T11:17:59Z</dcterms:modified>
</cp:coreProperties>
</file>