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2" sheetId="2" r:id="rId1"/>
    <sheet name="Sheet8" sheetId="8" r:id="rId2"/>
    <sheet name="Sheet7" sheetId="7" r:id="rId3"/>
    <sheet name="Sheet6" sheetId="6" r:id="rId4"/>
    <sheet name="Sheet5" sheetId="5" r:id="rId5"/>
    <sheet name="Sheet1" sheetId="1" r:id="rId6"/>
    <sheet name="Sheet3" sheetId="3" r:id="rId7"/>
    <sheet name="Sheet4" sheetId="4" r:id="rId8"/>
    <sheet name="Sheet9" sheetId="9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" i="2" l="1"/>
  <c r="E34" i="2"/>
  <c r="K21" i="2"/>
  <c r="K19" i="2"/>
  <c r="Q2" i="2"/>
  <c r="B51" i="2"/>
  <c r="C46" i="2"/>
  <c r="C40" i="2"/>
  <c r="B46" i="2"/>
  <c r="B44" i="2"/>
  <c r="F5" i="2"/>
  <c r="B43" i="2"/>
  <c r="E30" i="2"/>
  <c r="C38" i="2"/>
  <c r="O2" i="2"/>
  <c r="O3" i="2" s="1"/>
  <c r="I32" i="2"/>
  <c r="C37" i="2"/>
  <c r="F32" i="2" l="1"/>
  <c r="I31" i="2"/>
  <c r="E31" i="2"/>
  <c r="E32" i="2"/>
  <c r="I30" i="2"/>
  <c r="B25" i="2"/>
  <c r="B24" i="2"/>
  <c r="G3" i="2"/>
  <c r="G2" i="2"/>
  <c r="F3" i="2"/>
  <c r="F15" i="2"/>
  <c r="F13" i="2"/>
  <c r="C19" i="2"/>
  <c r="C12" i="2"/>
  <c r="C13" i="2"/>
  <c r="C14" i="2"/>
  <c r="C15" i="2"/>
  <c r="C16" i="2"/>
  <c r="C17" i="2"/>
  <c r="C18" i="2"/>
  <c r="C21" i="2"/>
  <c r="C11" i="2"/>
  <c r="K8" i="2"/>
  <c r="K9" i="2" s="1"/>
  <c r="K6" i="2"/>
  <c r="K4" i="2"/>
  <c r="K3" i="2"/>
  <c r="K12" i="2" s="1"/>
  <c r="K10" i="2" l="1"/>
  <c r="K11" i="2" s="1"/>
  <c r="K13" i="2" s="1"/>
  <c r="K16" i="2" s="1"/>
  <c r="K17" i="2" l="1"/>
  <c r="K18" i="2"/>
  <c r="K20" i="2"/>
  <c r="A6" i="2"/>
</calcChain>
</file>

<file path=xl/sharedStrings.xml><?xml version="1.0" encoding="utf-8"?>
<sst xmlns="http://schemas.openxmlformats.org/spreadsheetml/2006/main" count="38" uniqueCount="37">
  <si>
    <t>19°15'35.3"N 73°08'31.0"E</t>
  </si>
  <si>
    <t>19.259791, 73.141953</t>
  </si>
  <si>
    <t>01.07.2022</t>
  </si>
  <si>
    <t>BU</t>
  </si>
  <si>
    <t>OC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</si>
  <si>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</si>
  <si>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</si>
  <si>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</si>
  <si>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</si>
  <si>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</si>
  <si>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</si>
  <si>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</si>
  <si>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</si>
  <si>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</si>
  <si>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</si>
  <si>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</si>
  <si>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 / RV</t>
  </si>
  <si>
    <t>RV</t>
  </si>
  <si>
    <t>DV</t>
  </si>
  <si>
    <t>IV</t>
  </si>
  <si>
    <t>Rental Value</t>
  </si>
  <si>
    <t>Guideline Rate</t>
  </si>
  <si>
    <t>Carpet</t>
  </si>
  <si>
    <t>Bal</t>
  </si>
  <si>
    <t>engineer rate</t>
  </si>
  <si>
    <t>Price Indicators</t>
  </si>
  <si>
    <t>CA</t>
  </si>
  <si>
    <t>BA</t>
  </si>
  <si>
    <t>SA</t>
  </si>
  <si>
    <t>Value</t>
  </si>
  <si>
    <t>ROC</t>
  </si>
  <si>
    <t>ROB</t>
  </si>
  <si>
    <t>ROS</t>
  </si>
  <si>
    <t>BU Area</t>
  </si>
  <si>
    <t>IGR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</si>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</sst>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color rgb="FF202124"/>
      <name val="Arial"/>
      <family val="2"/>
    </font>
    <font>
      <sz val="18"/>
      <color rgb="FF70757A"/>
      <name val="Arial"/>
      <family val="2"/>
    </font>
    <font>
      <sz val="11"/>
      <color theme="1"/>
      <name val="Arial Narrow"/>
      <family val="2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1" xfId="0" applyFont="1" applyBorder="1"/>
    <xf numFmtId="43" fontId="6" fillId="0" borderId="1" xfId="1" applyFont="1" applyFill="1" applyBorder="1"/>
    <xf numFmtId="0" fontId="5" fillId="0" borderId="1" xfId="0" applyFont="1" applyBorder="1" applyAlignment="1">
      <alignment wrapText="1"/>
    </xf>
    <xf numFmtId="0" fontId="6" fillId="0" borderId="1" xfId="0" applyFont="1" applyBorder="1"/>
    <xf numFmtId="10" fontId="6" fillId="0" borderId="1" xfId="0" applyNumberFormat="1" applyFont="1" applyBorder="1"/>
    <xf numFmtId="0" fontId="5" fillId="2" borderId="1" xfId="0" applyFont="1" applyFill="1" applyBorder="1"/>
    <xf numFmtId="0" fontId="6" fillId="2" borderId="1" xfId="0" applyFont="1" applyFill="1" applyBorder="1"/>
    <xf numFmtId="43" fontId="6" fillId="2" borderId="1" xfId="0" applyNumberFormat="1" applyFont="1" applyFill="1" applyBorder="1"/>
    <xf numFmtId="0" fontId="5" fillId="0" borderId="1" xfId="0" applyFont="1" applyFill="1" applyBorder="1"/>
    <xf numFmtId="43" fontId="6" fillId="0" borderId="1" xfId="0" applyNumberFormat="1" applyFont="1" applyFill="1" applyBorder="1"/>
    <xf numFmtId="0" fontId="6" fillId="0" borderId="1" xfId="0" applyFont="1" applyFill="1" applyBorder="1"/>
    <xf numFmtId="0" fontId="5" fillId="0" borderId="2" xfId="0" applyFont="1" applyFill="1" applyBorder="1"/>
    <xf numFmtId="43" fontId="5" fillId="0" borderId="0" xfId="1" applyFont="1" applyFill="1"/>
    <xf numFmtId="0" fontId="2" fillId="0" borderId="0" xfId="0" applyFont="1"/>
    <xf numFmtId="43" fontId="0" fillId="0" borderId="0" xfId="1" applyFont="1"/>
    <xf numFmtId="43" fontId="2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440253</xdr:colOff>
      <xdr:row>36</xdr:row>
      <xdr:rowOff>181957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70653" cy="7039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449780</xdr:colOff>
      <xdr:row>35</xdr:row>
      <xdr:rowOff>162878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80180" cy="6830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49418</xdr:colOff>
      <xdr:row>30</xdr:row>
      <xdr:rowOff>48429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51018" cy="57634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22</xdr:col>
      <xdr:colOff>220892</xdr:colOff>
      <xdr:row>38</xdr:row>
      <xdr:rowOff>124773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66775"/>
          <a:ext cx="13022492" cy="67922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20</xdr:col>
      <xdr:colOff>487459</xdr:colOff>
      <xdr:row>73</xdr:row>
      <xdr:rowOff>115220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724775"/>
          <a:ext cx="12069859" cy="6592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77912</xdr:colOff>
      <xdr:row>36</xdr:row>
      <xdr:rowOff>181957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69912" cy="70399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297018</xdr:colOff>
      <xdr:row>37</xdr:row>
      <xdr:rowOff>105773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9018" cy="71542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30025</xdr:colOff>
      <xdr:row>23</xdr:row>
      <xdr:rowOff>67296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93225" cy="44487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abSelected="1" workbookViewId="0">
      <selection activeCell="L21" sqref="L21"/>
    </sheetView>
  </sheetViews>
  <sheetFormatPr defaultRowHeight="15" x14ac:dyDescent="0.25"/>
  <cols>
    <col min="2" max="2" width="12.5703125" bestFit="1" customWidth="1"/>
    <col min="3" max="3" width="9.28515625" bestFit="1" customWidth="1"/>
    <col min="4" max="5" width="12.5703125" bestFit="1" customWidth="1"/>
    <col min="6" max="6" width="9.28515625" bestFit="1" customWidth="1"/>
    <col min="9" max="9" width="9.28515625" bestFit="1" customWidth="1"/>
    <col min="10" max="10" width="19.5703125" bestFit="1" customWidth="1"/>
    <col min="11" max="11" width="12.140625" bestFit="1" customWidth="1"/>
  </cols>
  <sheetData>
    <row r="1" spans="1:17" ht="16.5" x14ac:dyDescent="0.3">
      <c r="A1" t="s">
        <v>2</v>
      </c>
      <c r="F1">
        <v>2024</v>
      </c>
      <c r="G1">
        <v>26620</v>
      </c>
      <c r="J1" s="3" t="s">
        <v>5</v>
      </c>
      <c r="K1" s="4">
        <v>7200</v>
      </c>
      <c r="O1">
        <v>8000</v>
      </c>
      <c r="Q1">
        <v>4000000</v>
      </c>
    </row>
    <row r="2" spans="1:17" ht="82.5" x14ac:dyDescent="0.3">
      <c r="A2">
        <v>3250000</v>
      </c>
      <c r="F2">
        <v>2005</v>
      </c>
      <c r="G2">
        <f>G1/100*105</f>
        <v>27951</v>
      </c>
      <c r="J2" s="5" t="s">
        <v>6</v>
      </c>
      <c r="K2" s="4">
        <v>2600</v>
      </c>
      <c r="O2">
        <f>O1/1.2</f>
        <v>6666.666666666667</v>
      </c>
      <c r="Q2">
        <f>Q1/585</f>
        <v>6837.6068376068379</v>
      </c>
    </row>
    <row r="3" spans="1:17" ht="16.5" x14ac:dyDescent="0.3">
      <c r="F3">
        <f>F1-F2</f>
        <v>19</v>
      </c>
      <c r="G3">
        <f>G2/10.764</f>
        <v>2596.711259754738</v>
      </c>
      <c r="J3" s="3" t="s">
        <v>7</v>
      </c>
      <c r="K3" s="4">
        <f>K1-K2</f>
        <v>4600</v>
      </c>
      <c r="O3">
        <f>O2/1.2</f>
        <v>5555.5555555555557</v>
      </c>
    </row>
    <row r="4" spans="1:17" ht="16.5" x14ac:dyDescent="0.3">
      <c r="A4" t="s">
        <v>3</v>
      </c>
      <c r="J4" s="3" t="s">
        <v>8</v>
      </c>
      <c r="K4" s="4">
        <f>K2*1</f>
        <v>2600</v>
      </c>
    </row>
    <row r="5" spans="1:17" ht="16.5" x14ac:dyDescent="0.3">
      <c r="A5">
        <v>54.36</v>
      </c>
      <c r="F5">
        <f>100-F3</f>
        <v>81</v>
      </c>
      <c r="J5" s="3" t="s">
        <v>9</v>
      </c>
      <c r="K5" s="6">
        <v>19</v>
      </c>
    </row>
    <row r="6" spans="1:17" ht="16.5" x14ac:dyDescent="0.3">
      <c r="A6">
        <f>A5*10.764</f>
        <v>585.13103999999998</v>
      </c>
      <c r="J6" s="3" t="s">
        <v>10</v>
      </c>
      <c r="K6" s="6">
        <f>K7-K5</f>
        <v>41</v>
      </c>
    </row>
    <row r="7" spans="1:17" ht="16.5" x14ac:dyDescent="0.3">
      <c r="J7" s="3" t="s">
        <v>11</v>
      </c>
      <c r="K7" s="6">
        <v>60</v>
      </c>
    </row>
    <row r="8" spans="1:17" ht="49.5" x14ac:dyDescent="0.3">
      <c r="J8" s="5" t="s">
        <v>12</v>
      </c>
      <c r="K8" s="6">
        <f>90*K5/K7</f>
        <v>28.5</v>
      </c>
    </row>
    <row r="9" spans="1:17" ht="16.5" x14ac:dyDescent="0.3">
      <c r="A9" t="s">
        <v>4</v>
      </c>
      <c r="B9">
        <v>2005</v>
      </c>
      <c r="J9" s="3"/>
      <c r="K9" s="7">
        <f>K8%</f>
        <v>0.28499999999999998</v>
      </c>
    </row>
    <row r="10" spans="1:17" ht="16.5" x14ac:dyDescent="0.3">
      <c r="J10" s="3" t="s">
        <v>13</v>
      </c>
      <c r="K10" s="4">
        <f>K4*K9</f>
        <v>740.99999999999989</v>
      </c>
    </row>
    <row r="11" spans="1:17" ht="16.5" x14ac:dyDescent="0.3">
      <c r="A11">
        <v>14.97</v>
      </c>
      <c r="B11">
        <v>9.52</v>
      </c>
      <c r="C11">
        <f>B11*A11</f>
        <v>142.51439999999999</v>
      </c>
      <c r="E11" t="s">
        <v>22</v>
      </c>
      <c r="F11">
        <v>426</v>
      </c>
      <c r="J11" s="3" t="s">
        <v>14</v>
      </c>
      <c r="K11" s="4">
        <f>K4-K10</f>
        <v>1859</v>
      </c>
    </row>
    <row r="12" spans="1:17" ht="16.5" x14ac:dyDescent="0.3">
      <c r="A12">
        <v>3.83</v>
      </c>
      <c r="B12">
        <v>3.47</v>
      </c>
      <c r="C12">
        <f t="shared" ref="C12:C21" si="0">B12*A12</f>
        <v>13.290100000000001</v>
      </c>
      <c r="E12" t="s">
        <v>23</v>
      </c>
      <c r="F12">
        <v>63</v>
      </c>
      <c r="J12" s="3" t="s">
        <v>7</v>
      </c>
      <c r="K12" s="4">
        <f>K3</f>
        <v>4600</v>
      </c>
    </row>
    <row r="13" spans="1:17" ht="16.5" x14ac:dyDescent="0.3">
      <c r="A13">
        <v>2.9</v>
      </c>
      <c r="B13">
        <v>8.0399999999999991</v>
      </c>
      <c r="C13">
        <f t="shared" si="0"/>
        <v>23.315999999999995</v>
      </c>
      <c r="F13">
        <f>SUM(F11:F12)</f>
        <v>489</v>
      </c>
      <c r="J13" s="3" t="s">
        <v>15</v>
      </c>
      <c r="K13" s="4">
        <f>K12+K11</f>
        <v>6459</v>
      </c>
    </row>
    <row r="14" spans="1:17" ht="16.5" x14ac:dyDescent="0.3">
      <c r="A14">
        <v>3.5</v>
      </c>
      <c r="B14">
        <v>3.17</v>
      </c>
      <c r="C14">
        <f t="shared" si="0"/>
        <v>11.094999999999999</v>
      </c>
      <c r="J14" s="3"/>
      <c r="K14" s="6"/>
    </row>
    <row r="15" spans="1:17" ht="16.5" x14ac:dyDescent="0.3">
      <c r="A15">
        <v>4.0199999999999996</v>
      </c>
      <c r="B15">
        <v>7.41</v>
      </c>
      <c r="C15">
        <f t="shared" si="0"/>
        <v>29.788199999999996</v>
      </c>
      <c r="F15">
        <f>F13*1.2</f>
        <v>586.79999999999995</v>
      </c>
      <c r="J15" s="8" t="s">
        <v>33</v>
      </c>
      <c r="K15" s="9">
        <v>585</v>
      </c>
    </row>
    <row r="16" spans="1:17" ht="16.5" x14ac:dyDescent="0.3">
      <c r="A16">
        <v>3.77</v>
      </c>
      <c r="B16">
        <v>2.93</v>
      </c>
      <c r="C16">
        <f t="shared" si="0"/>
        <v>11.046100000000001</v>
      </c>
      <c r="J16" s="8" t="s">
        <v>16</v>
      </c>
      <c r="K16" s="10">
        <f>K13*K15</f>
        <v>3778515</v>
      </c>
    </row>
    <row r="17" spans="1:11" ht="16.5" x14ac:dyDescent="0.3">
      <c r="A17">
        <v>8.9499999999999993</v>
      </c>
      <c r="B17">
        <v>7.51</v>
      </c>
      <c r="C17">
        <f t="shared" si="0"/>
        <v>67.214499999999987</v>
      </c>
      <c r="J17" s="11" t="s">
        <v>17</v>
      </c>
      <c r="K17" s="12">
        <f>K16*90%</f>
        <v>3400663.5</v>
      </c>
    </row>
    <row r="18" spans="1:11" ht="16.5" x14ac:dyDescent="0.3">
      <c r="A18">
        <v>8.9499999999999993</v>
      </c>
      <c r="B18">
        <v>14.29</v>
      </c>
      <c r="C18">
        <f t="shared" si="0"/>
        <v>127.89549999999998</v>
      </c>
      <c r="J18" s="11" t="s">
        <v>18</v>
      </c>
      <c r="K18" s="12">
        <f>K16*80%</f>
        <v>3022812</v>
      </c>
    </row>
    <row r="19" spans="1:11" ht="16.5" x14ac:dyDescent="0.3">
      <c r="C19">
        <f>SUM(C11:C18)</f>
        <v>426.1597999999999</v>
      </c>
      <c r="J19" s="11" t="s">
        <v>19</v>
      </c>
      <c r="K19" s="12">
        <f>K15*K2</f>
        <v>1521000</v>
      </c>
    </row>
    <row r="20" spans="1:11" ht="16.5" x14ac:dyDescent="0.3">
      <c r="J20" s="13" t="s">
        <v>20</v>
      </c>
      <c r="K20" s="12">
        <f>K16*0.025/12</f>
        <v>7871.90625</v>
      </c>
    </row>
    <row r="21" spans="1:11" ht="16.5" x14ac:dyDescent="0.3">
      <c r="A21">
        <v>6.75</v>
      </c>
      <c r="B21">
        <v>9.3000000000000007</v>
      </c>
      <c r="C21">
        <f t="shared" si="0"/>
        <v>62.775000000000006</v>
      </c>
      <c r="J21" s="14" t="s">
        <v>21</v>
      </c>
      <c r="K21" s="15">
        <f>K15*5493</f>
        <v>3213405</v>
      </c>
    </row>
    <row r="23" spans="1:11" x14ac:dyDescent="0.25">
      <c r="A23" t="s">
        <v>24</v>
      </c>
    </row>
    <row r="24" spans="1:11" x14ac:dyDescent="0.25">
      <c r="A24">
        <v>3800000</v>
      </c>
      <c r="B24">
        <f>A24/585</f>
        <v>6495.7264957264961</v>
      </c>
    </row>
    <row r="25" spans="1:11" x14ac:dyDescent="0.25">
      <c r="A25">
        <v>4000000</v>
      </c>
      <c r="B25">
        <f>A25/585</f>
        <v>6837.6068376068379</v>
      </c>
    </row>
    <row r="28" spans="1:11" x14ac:dyDescent="0.25">
      <c r="A28" t="s">
        <v>25</v>
      </c>
    </row>
    <row r="29" spans="1:11" x14ac:dyDescent="0.25">
      <c r="A29" t="s">
        <v>26</v>
      </c>
      <c r="B29" t="s">
        <v>27</v>
      </c>
      <c r="C29" t="s">
        <v>28</v>
      </c>
      <c r="D29" t="s">
        <v>29</v>
      </c>
      <c r="E29" t="s">
        <v>30</v>
      </c>
      <c r="F29" s="16" t="s">
        <v>31</v>
      </c>
      <c r="G29" t="s">
        <v>32</v>
      </c>
    </row>
    <row r="30" spans="1:11" x14ac:dyDescent="0.25">
      <c r="A30">
        <v>580</v>
      </c>
      <c r="D30" s="17">
        <v>4100000</v>
      </c>
      <c r="E30" s="17">
        <f>D30/A30</f>
        <v>7068.9655172413795</v>
      </c>
      <c r="F30" s="18"/>
      <c r="G30" s="17"/>
      <c r="H30" s="17"/>
      <c r="I30" s="18">
        <f>E30/1.2</f>
        <v>5890.8045977011498</v>
      </c>
    </row>
    <row r="31" spans="1:11" x14ac:dyDescent="0.25">
      <c r="A31">
        <v>480</v>
      </c>
      <c r="D31" s="17">
        <v>4100000</v>
      </c>
      <c r="E31" s="17">
        <f t="shared" ref="E31:E37" si="1">D31/A31</f>
        <v>8541.6666666666661</v>
      </c>
      <c r="F31" s="18"/>
      <c r="G31" s="17"/>
      <c r="H31" s="17"/>
      <c r="I31" s="18">
        <f t="shared" ref="I31:I37" si="2">E31/1.2</f>
        <v>7118.0555555555557</v>
      </c>
    </row>
    <row r="32" spans="1:11" x14ac:dyDescent="0.25">
      <c r="B32">
        <v>610</v>
      </c>
      <c r="D32" s="17">
        <v>4400000</v>
      </c>
      <c r="E32" s="17" t="e">
        <f t="shared" si="1"/>
        <v>#DIV/0!</v>
      </c>
      <c r="F32" s="18">
        <f>D32/B32</f>
        <v>7213.1147540983602</v>
      </c>
      <c r="G32" s="17"/>
      <c r="H32" s="17"/>
      <c r="I32" s="18">
        <f>F32</f>
        <v>7213.1147540983602</v>
      </c>
    </row>
    <row r="33" spans="1:9" x14ac:dyDescent="0.25">
      <c r="D33" s="17"/>
      <c r="E33" s="17"/>
      <c r="F33" s="18"/>
      <c r="G33" s="17"/>
      <c r="H33" s="17"/>
      <c r="I33" s="18"/>
    </row>
    <row r="34" spans="1:9" x14ac:dyDescent="0.25">
      <c r="E34" s="19">
        <f>F32*1.2</f>
        <v>8655.7377049180323</v>
      </c>
      <c r="F34" s="16"/>
      <c r="I34" s="16"/>
    </row>
    <row r="35" spans="1:9" x14ac:dyDescent="0.25">
      <c r="F35" s="16"/>
      <c r="I35" s="16"/>
    </row>
    <row r="36" spans="1:9" x14ac:dyDescent="0.25">
      <c r="A36" t="s">
        <v>34</v>
      </c>
      <c r="F36" s="16"/>
      <c r="I36" s="16"/>
    </row>
    <row r="37" spans="1:9" x14ac:dyDescent="0.25">
      <c r="A37">
        <v>638</v>
      </c>
      <c r="B37" s="17">
        <v>3600000</v>
      </c>
      <c r="C37" s="17">
        <f>B37/A37</f>
        <v>5642.6332288401254</v>
      </c>
      <c r="E37" s="19"/>
      <c r="F37" s="16"/>
      <c r="I37" s="16"/>
    </row>
    <row r="38" spans="1:9" x14ac:dyDescent="0.25">
      <c r="A38">
        <v>590</v>
      </c>
      <c r="B38" s="17">
        <v>3500000</v>
      </c>
      <c r="C38" s="17">
        <f t="shared" ref="C38:C40" si="3">B38/A38</f>
        <v>5932.2033898305081</v>
      </c>
      <c r="D38" s="19">
        <f>C38/100*105</f>
        <v>6228.8135593220331</v>
      </c>
      <c r="E38" s="19"/>
      <c r="F38" s="16"/>
    </row>
    <row r="39" spans="1:9" x14ac:dyDescent="0.25">
      <c r="F39" s="16"/>
    </row>
    <row r="40" spans="1:9" x14ac:dyDescent="0.25">
      <c r="A40" t="s">
        <v>35</v>
      </c>
      <c r="B40" s="17">
        <v>67700</v>
      </c>
      <c r="C40" s="17">
        <f>B40/10.764</f>
        <v>6289.4834633965074</v>
      </c>
      <c r="F40" s="16"/>
    </row>
    <row r="41" spans="1:9" x14ac:dyDescent="0.25">
      <c r="A41" t="s">
        <v>36</v>
      </c>
      <c r="B41" s="17">
        <v>22600</v>
      </c>
      <c r="C41" s="17"/>
      <c r="F41" s="16"/>
    </row>
    <row r="42" spans="1:9" x14ac:dyDescent="0.25">
      <c r="B42" s="17"/>
      <c r="C42" s="17"/>
      <c r="F42" s="16"/>
    </row>
    <row r="43" spans="1:9" x14ac:dyDescent="0.25">
      <c r="B43" s="17">
        <f>B40-B41</f>
        <v>45100</v>
      </c>
      <c r="C43" s="17"/>
    </row>
    <row r="44" spans="1:9" x14ac:dyDescent="0.25">
      <c r="B44" s="17">
        <f>B43*81%</f>
        <v>36531</v>
      </c>
      <c r="C44" s="17"/>
    </row>
    <row r="45" spans="1:9" x14ac:dyDescent="0.25">
      <c r="B45" s="17"/>
      <c r="C45" s="17"/>
    </row>
    <row r="46" spans="1:9" x14ac:dyDescent="0.25">
      <c r="B46" s="17">
        <f>B44+B41</f>
        <v>59131</v>
      </c>
      <c r="C46" s="17">
        <f>B46/10.764</f>
        <v>5493.4039390561129</v>
      </c>
    </row>
    <row r="47" spans="1:9" x14ac:dyDescent="0.25">
      <c r="B47" s="17"/>
      <c r="C47" s="17"/>
    </row>
    <row r="48" spans="1:9" x14ac:dyDescent="0.25">
      <c r="B48" s="17"/>
      <c r="C48" s="17"/>
    </row>
    <row r="49" spans="2:3" x14ac:dyDescent="0.25">
      <c r="B49" s="17">
        <v>585</v>
      </c>
      <c r="C49" s="17"/>
    </row>
    <row r="50" spans="2:3" x14ac:dyDescent="0.25">
      <c r="B50" s="17">
        <v>5493</v>
      </c>
      <c r="C50" s="17"/>
    </row>
    <row r="51" spans="2:3" x14ac:dyDescent="0.25">
      <c r="B51" s="17">
        <f>B50*B49</f>
        <v>3213405</v>
      </c>
      <c r="C51" s="17"/>
    </row>
    <row r="52" spans="2:3" x14ac:dyDescent="0.25">
      <c r="B52" s="17"/>
      <c r="C52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25" zoomScaleNormal="2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A31" workbookViewId="0">
      <selection activeCell="B40" sqref="B40"/>
    </sheetView>
  </sheetViews>
  <sheetFormatPr defaultRowHeight="15" x14ac:dyDescent="0.25"/>
  <sheetData>
    <row r="1" spans="1:1" ht="30" x14ac:dyDescent="0.25">
      <c r="A1" s="1" t="s">
        <v>0</v>
      </c>
    </row>
    <row r="2" spans="1:1" ht="23.25" x14ac:dyDescent="0.25">
      <c r="A2" s="2" t="s">
        <v>1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Sheet2</vt:lpstr>
      <vt:lpstr>Sheet8</vt:lpstr>
      <vt:lpstr>Sheet7</vt:lpstr>
      <vt:lpstr>Sheet6</vt:lpstr>
      <vt:lpstr>Sheet5</vt:lpstr>
      <vt:lpstr>Sheet1</vt:lpstr>
      <vt:lpstr>Sheet3</vt:lpstr>
      <vt:lpstr>Sheet4</vt:lpstr>
      <vt:lpstr>Sheet9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2024-06-13T04:06:10Z</dcterms:modified>
</cp:coreProperties>
</file>