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hetan\Desktop\Bharti Bagul\"/>
    </mc:Choice>
  </mc:AlternateContent>
  <bookViews>
    <workbookView xWindow="0" yWindow="0" windowWidth="15360" windowHeight="7755" tabRatio="932" activeTab="2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Sheet3" sheetId="31" r:id="rId7"/>
    <sheet name="Sheet4" sheetId="37" r:id="rId8"/>
    <sheet name="MB" sheetId="38" r:id="rId9"/>
    <sheet name="Sheet6" sheetId="39" r:id="rId10"/>
    <sheet name="Sheet7" sheetId="40" r:id="rId11"/>
    <sheet name="Sheet8" sheetId="41" r:id="rId12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1" i="23" l="1"/>
  <c r="C20" i="23"/>
  <c r="G15" i="38"/>
  <c r="G16" i="38"/>
  <c r="G14" i="38"/>
  <c r="G6" i="38"/>
  <c r="G7" i="38"/>
  <c r="G8" i="38"/>
  <c r="G9" i="38"/>
  <c r="G10" i="38"/>
  <c r="G11" i="38"/>
  <c r="G5" i="38"/>
  <c r="E31" i="23"/>
  <c r="D31" i="23"/>
  <c r="D29" i="23"/>
  <c r="D30" i="23"/>
  <c r="D28" i="23"/>
  <c r="C31" i="23"/>
  <c r="G12" i="38" l="1"/>
  <c r="G17" i="38"/>
  <c r="C18" i="25"/>
  <c r="Q10" i="4"/>
  <c r="N8" i="24"/>
  <c r="N7" i="24"/>
  <c r="N6" i="24"/>
  <c r="N5" i="24"/>
  <c r="I23" i="4" l="1"/>
  <c r="O29" i="24"/>
  <c r="C14" i="25"/>
  <c r="C15" i="25" s="1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C5" i="25"/>
  <c r="C7" i="25" s="1"/>
  <c r="D2" i="25"/>
  <c r="E2" i="25" s="1"/>
  <c r="D9" i="25" l="1"/>
  <c r="C10" i="25" s="1"/>
  <c r="E10" i="25" s="1"/>
  <c r="C17" i="25" s="1"/>
  <c r="E5" i="25"/>
  <c r="P19" i="4" l="1"/>
  <c r="Q19" i="4" s="1"/>
  <c r="D23" i="23"/>
  <c r="C5" i="23"/>
  <c r="B2" i="4" l="1"/>
  <c r="C2" i="4" s="1"/>
  <c r="D2" i="4" s="1"/>
  <c r="B3" i="4"/>
  <c r="C3" i="4" s="1"/>
  <c r="D3" i="4" s="1"/>
  <c r="B4" i="4"/>
  <c r="C4" i="4" s="1"/>
  <c r="D4" i="4" s="1"/>
  <c r="B5" i="4"/>
  <c r="C5" i="4" s="1"/>
  <c r="D5" i="4" s="1"/>
  <c r="B6" i="4"/>
  <c r="C6" i="4" s="1"/>
  <c r="D6" i="4" s="1"/>
  <c r="B7" i="4"/>
  <c r="C7" i="4" s="1"/>
  <c r="D7" i="4" s="1"/>
  <c r="B8" i="4"/>
  <c r="C8" i="4" s="1"/>
  <c r="D8" i="4" s="1"/>
  <c r="B9" i="4"/>
  <c r="C9" i="4" s="1"/>
  <c r="D9" i="4" s="1"/>
  <c r="B10" i="4"/>
  <c r="C10" i="4" s="1"/>
  <c r="D10" i="4" s="1"/>
  <c r="P11" i="4"/>
  <c r="Q11" i="4" s="1"/>
  <c r="B11" i="4" s="1"/>
  <c r="C11" i="4" s="1"/>
  <c r="D11" i="4" s="1"/>
  <c r="P12" i="4"/>
  <c r="Q12" i="4" s="1"/>
  <c r="B12" i="4" s="1"/>
  <c r="C12" i="4" s="1"/>
  <c r="D12" i="4" s="1"/>
  <c r="P13" i="4"/>
  <c r="Q13" i="4" s="1"/>
  <c r="B13" i="4" s="1"/>
  <c r="C13" i="4" s="1"/>
  <c r="D13" i="4" s="1"/>
  <c r="N13" i="24"/>
  <c r="F2" i="24"/>
  <c r="H2" i="24" s="1"/>
  <c r="E2" i="24"/>
  <c r="G2" i="24" s="1"/>
  <c r="J5" i="4"/>
  <c r="J6" i="4"/>
  <c r="J8" i="4"/>
  <c r="J2" i="4"/>
  <c r="I2" i="4"/>
  <c r="G31" i="4"/>
  <c r="N18" i="24"/>
  <c r="N17" i="24"/>
  <c r="N16" i="24"/>
  <c r="N12" i="24"/>
  <c r="P15" i="4"/>
  <c r="Q15" i="4" s="1"/>
  <c r="B15" i="4" s="1"/>
  <c r="C15" i="4" s="1"/>
  <c r="D15" i="4" s="1"/>
  <c r="J15" i="4"/>
  <c r="I15" i="4"/>
  <c r="E15" i="4"/>
  <c r="A15" i="4"/>
  <c r="P14" i="4"/>
  <c r="Q14" i="4" s="1"/>
  <c r="B14" i="4" s="1"/>
  <c r="C14" i="4" s="1"/>
  <c r="D14" i="4" s="1"/>
  <c r="J14" i="4"/>
  <c r="I14" i="4"/>
  <c r="E14" i="4"/>
  <c r="A14" i="4"/>
  <c r="J13" i="4"/>
  <c r="I13" i="4"/>
  <c r="E13" i="4"/>
  <c r="A13" i="4"/>
  <c r="J12" i="4"/>
  <c r="I12" i="4"/>
  <c r="E12" i="4"/>
  <c r="A12" i="4"/>
  <c r="J11" i="4"/>
  <c r="I11" i="4"/>
  <c r="E11" i="4"/>
  <c r="A11" i="4"/>
  <c r="J10" i="4"/>
  <c r="I10" i="4"/>
  <c r="E10" i="4"/>
  <c r="A10" i="4"/>
  <c r="J9" i="4"/>
  <c r="I9" i="4"/>
  <c r="E9" i="4"/>
  <c r="A9" i="4"/>
  <c r="I8" i="4"/>
  <c r="E8" i="4"/>
  <c r="A8" i="4"/>
  <c r="J7" i="4"/>
  <c r="I7" i="4"/>
  <c r="E7" i="4"/>
  <c r="A7" i="4"/>
  <c r="I6" i="4"/>
  <c r="E6" i="4"/>
  <c r="A6" i="4"/>
  <c r="I5" i="4"/>
  <c r="E5" i="4"/>
  <c r="A5" i="4"/>
  <c r="J4" i="4"/>
  <c r="I4" i="4"/>
  <c r="E4" i="4"/>
  <c r="A4" i="4"/>
  <c r="J3" i="4"/>
  <c r="I3" i="4"/>
  <c r="E3" i="4"/>
  <c r="A3" i="4"/>
  <c r="E2" i="4"/>
  <c r="A2" i="4"/>
  <c r="H32" i="4" l="1"/>
  <c r="I31" i="4"/>
  <c r="I2" i="24"/>
  <c r="G34" i="4"/>
  <c r="H4" i="4"/>
  <c r="H11" i="4"/>
  <c r="H15" i="4"/>
  <c r="H2" i="4"/>
  <c r="H6" i="4"/>
  <c r="H9" i="4"/>
  <c r="H13" i="4"/>
  <c r="H5" i="4"/>
  <c r="H8" i="4"/>
  <c r="H12" i="4"/>
  <c r="H3" i="4"/>
  <c r="H7" i="4"/>
  <c r="H10" i="4"/>
  <c r="H14" i="4"/>
  <c r="F2" i="4"/>
  <c r="F3" i="4"/>
  <c r="F4" i="4"/>
  <c r="F5" i="4"/>
  <c r="F6" i="4"/>
  <c r="F7" i="4"/>
  <c r="F8" i="4"/>
  <c r="F9" i="4"/>
  <c r="F10" i="4"/>
  <c r="F11" i="4"/>
  <c r="F12" i="4"/>
  <c r="F13" i="4"/>
  <c r="F14" i="4"/>
  <c r="F15" i="4"/>
  <c r="G2" i="4"/>
  <c r="G3" i="4"/>
  <c r="G5" i="4"/>
  <c r="G6" i="4"/>
  <c r="G7" i="4"/>
  <c r="G8" i="4"/>
  <c r="G9" i="4"/>
  <c r="G10" i="4"/>
  <c r="G11" i="4"/>
  <c r="G12" i="4"/>
  <c r="G13" i="4"/>
  <c r="G14" i="4"/>
  <c r="G15" i="4"/>
  <c r="G4" i="4"/>
  <c r="G36" i="4" l="1"/>
  <c r="H34" i="4"/>
  <c r="G3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I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F14" i="24"/>
  <c r="H14" i="24" s="1"/>
  <c r="E14" i="24"/>
  <c r="G14" i="24" s="1"/>
  <c r="F13" i="24"/>
  <c r="H13" i="24" s="1"/>
  <c r="E13" i="24"/>
  <c r="G13" i="24" s="1"/>
  <c r="F12" i="24"/>
  <c r="H12" i="24" s="1"/>
  <c r="E12" i="24"/>
  <c r="G12" i="24" s="1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F8" i="24"/>
  <c r="H8" i="24" s="1"/>
  <c r="E8" i="24"/>
  <c r="G8" i="24" s="1"/>
  <c r="N15" i="24"/>
  <c r="N19" i="24" s="1"/>
  <c r="F7" i="24"/>
  <c r="H7" i="24" s="1"/>
  <c r="E7" i="24"/>
  <c r="G7" i="24" s="1"/>
  <c r="F6" i="24"/>
  <c r="H6" i="24" s="1"/>
  <c r="E6" i="24"/>
  <c r="G6" i="24" s="1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I29" i="24" l="1"/>
  <c r="I30" i="24"/>
  <c r="I19" i="24"/>
  <c r="I10" i="24"/>
  <c r="I17" i="24"/>
  <c r="I12" i="24"/>
  <c r="I13" i="24"/>
  <c r="I15" i="24"/>
  <c r="I5" i="24"/>
  <c r="I4" i="24"/>
  <c r="J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6" i="23"/>
  <c r="C14" i="23"/>
  <c r="C10" i="23" l="1"/>
  <c r="C11" i="23" s="1"/>
  <c r="C12" i="23" s="1"/>
  <c r="C13" i="23" s="1"/>
  <c r="C16" i="23" s="1"/>
  <c r="C19" i="23" s="1"/>
  <c r="C25" i="23" l="1"/>
  <c r="J19" i="4"/>
  <c r="I19" i="4"/>
  <c r="E19" i="4"/>
  <c r="A19" i="4"/>
  <c r="P18" i="4"/>
  <c r="Q18" i="4" s="1"/>
  <c r="J18" i="4"/>
  <c r="I18" i="4"/>
  <c r="E18" i="4"/>
  <c r="A18" i="4"/>
  <c r="P17" i="4"/>
  <c r="Q17" i="4" s="1"/>
  <c r="J17" i="4"/>
  <c r="I17" i="4"/>
  <c r="E17" i="4"/>
  <c r="A17" i="4"/>
  <c r="P16" i="4"/>
  <c r="Q16" i="4" s="1"/>
  <c r="J16" i="4"/>
  <c r="I16" i="4"/>
  <c r="E16" i="4"/>
  <c r="A16" i="4"/>
  <c r="B16" i="4" l="1"/>
  <c r="B18" i="4"/>
  <c r="B17" i="4"/>
  <c r="B19" i="4"/>
  <c r="C19" i="4" l="1"/>
  <c r="G19" i="4" s="1"/>
  <c r="F19" i="4"/>
  <c r="C18" i="4"/>
  <c r="G18" i="4" s="1"/>
  <c r="F18" i="4"/>
  <c r="C17" i="4"/>
  <c r="G17" i="4" s="1"/>
  <c r="F17" i="4"/>
  <c r="C16" i="4"/>
  <c r="G16" i="4" s="1"/>
  <c r="F16" i="4"/>
  <c r="D19" i="4"/>
  <c r="H19" i="4" s="1"/>
  <c r="D18" i="4"/>
  <c r="H18" i="4" s="1"/>
  <c r="D16" i="4"/>
  <c r="H16" i="4" s="1"/>
  <c r="D17" i="4" l="1"/>
  <c r="H17" i="4" s="1"/>
</calcChain>
</file>

<file path=xl/sharedStrings.xml><?xml version="1.0" encoding="utf-8"?>
<sst xmlns="http://schemas.openxmlformats.org/spreadsheetml/2006/main" count="129" uniqueCount="98">
  <si>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</si>
  <si>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</si>
  <si>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</si>
  <si>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</si>
  <si>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</si>
  <si>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</si>
  <si>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</si>
  <si>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</si>
  <si>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</si>
  <si>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</si>
  <si>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</si>
  <si>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</si>
  <si>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</si>
  <si>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</si>
  <si>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</si>
  <si>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</si>
  <si>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</si>
  <si>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</si>
  <si>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</si>
  <si>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</si>
  <si>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</si>
  <si>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</si>
  <si>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</si>
  <si>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</si>
  <si>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</si>
  <si>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</si>
  <si>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</si>
  <si>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</si>
  <si>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</si>
  <si>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</si>
  <si>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</si>
  <si>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</si>
  <si>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</si>
  <si>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</si>
  <si>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</si>
  <si>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</si>
  <si>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</si>
  <si>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</si>
  <si>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</si>
  <si>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</si>
  <si>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</si>
  <si>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</si>
  <si>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</si>
  <si>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</si>
  <si>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</si>
  <si>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</si>
  <si>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</si>
  <si>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</si>
  <si>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</si>
  <si>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</si>
  <si>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</si>
  <si>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</si>
  <si>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</si>
  <si>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</si>
  <si>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</si>
  <si>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</si>
  <si>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</si>
  <si>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</si>
  <si>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</si>
  <si>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</si>
  <si>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</si>
  <si>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</si>
  <si>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</si>
  <si>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</si>
  <si>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</si>
  <si>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</si>
  <si>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</si>
  <si>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</si>
  <si>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</si>
  <si>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</si>
  <si>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</si>
  <si>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</si>
  <si>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</si>
  <si>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</si>
  <si>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</si>
  <si>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</si>
  <si>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</si>
  <si>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</si>
  <si>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</si>
  <si>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</si>
  <si>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</si>
  <si>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</si>
  <si>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</si>
  <si>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</si>
  <si>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</si>
  <si>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</si>
  <si>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</si>
  <si>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</si>
  <si>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</si>
  <si>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</si>
  <si>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</si>
  <si>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</si>
  <si>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</si>
  <si>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</si>
  <si>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</si>
  <si>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</si>
  <si>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</si>
  <si>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rate on 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</si>
</sst>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-;\-* #,##0.00_-;_-* &quot;-&quot;??_-;_-@_-"/>
    <numFmt numFmtId="164" formatCode="_ * #,##0.00_ ;_ * \-#,##0.00_ ;_ * &quot;-&quot;??_ ;_ @_ "/>
    <numFmt numFmtId="165" formatCode="_(* #,##0.00_);_(* \(#,##0.00\);_(* &quot;-&quot;??_);_(@_)"/>
    <numFmt numFmtId="166" formatCode="_ * #,##0_ ;_ * \-#,##0_ ;_ * &quot;-&quot;??_ ;_ @_ "/>
    <numFmt numFmtId="167" formatCode="_-* #,##0_-;\-* #,##0_-;_-* &quot;-&quot;??_-;_-@_-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2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165" fontId="0" fillId="0" borderId="8" xfId="0" applyNumberFormat="1" applyBorder="1"/>
    <xf numFmtId="165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0" fontId="1" fillId="3" borderId="0" xfId="0" applyFont="1" applyFill="1"/>
    <xf numFmtId="0" fontId="0" fillId="3" borderId="0" xfId="0" applyFill="1"/>
    <xf numFmtId="14" fontId="0" fillId="0" borderId="0" xfId="0" applyNumberFormat="1"/>
    <xf numFmtId="0" fontId="12" fillId="0" borderId="0" xfId="0" applyFont="1"/>
    <xf numFmtId="166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9" fillId="0" borderId="5" xfId="0" applyFont="1" applyBorder="1"/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6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166" fontId="5" fillId="0" borderId="0" xfId="0" applyNumberFormat="1" applyFont="1"/>
    <xf numFmtId="167" fontId="0" fillId="0" borderId="0" xfId="0" applyNumberFormat="1"/>
    <xf numFmtId="43" fontId="0" fillId="0" borderId="0" xfId="0" applyNumberFormat="1"/>
    <xf numFmtId="0" fontId="7" fillId="0" borderId="8" xfId="0" applyFont="1" applyBorder="1"/>
    <xf numFmtId="0" fontId="2" fillId="0" borderId="0" xfId="0" applyFont="1" applyFill="1" applyBorder="1"/>
    <xf numFmtId="1" fontId="0" fillId="0" borderId="0" xfId="0" applyNumberFormat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166" fontId="2" fillId="0" borderId="0" xfId="0" applyNumberFormat="1" applyFont="1"/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353785</xdr:colOff>
      <xdr:row>3</xdr:row>
      <xdr:rowOff>27214</xdr:rowOff>
    </xdr:from>
    <xdr:to>
      <xdr:col>10</xdr:col>
      <xdr:colOff>8164</xdr:colOff>
      <xdr:row>21</xdr:row>
      <xdr:rowOff>122464</xdr:rowOff>
    </xdr:to>
    <xdr:grpSp>
      <xdr:nvGrpSpPr>
        <xdr:cNvPr id="1025" name="Group 1"/>
        <xdr:cNvGrpSpPr>
          <a:grpSpLocks/>
        </xdr:cNvGrpSpPr>
      </xdr:nvGrpSpPr>
      <xdr:grpSpPr bwMode="auto">
        <a:xfrm>
          <a:off x="353785" y="598714"/>
          <a:ext cx="5783509" cy="3524250"/>
          <a:chOff x="0" y="0"/>
          <a:chExt cx="9062" cy="5552"/>
        </a:xfrm>
      </xdr:grpSpPr>
      <xdr:pic>
        <xdr:nvPicPr>
          <xdr:cNvPr id="4" name="Picture 3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7" y="17"/>
            <a:ext cx="9030" cy="5520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sp macro="" textlink="">
        <xdr:nvSpPr>
          <xdr:cNvPr id="1026" name="Rectangle 2"/>
          <xdr:cNvSpPr>
            <a:spLocks noChangeArrowheads="1"/>
          </xdr:cNvSpPr>
        </xdr:nvSpPr>
        <xdr:spPr bwMode="auto">
          <a:xfrm>
            <a:off x="7" y="7"/>
            <a:ext cx="9047" cy="5537"/>
          </a:xfrm>
          <a:prstGeom prst="rect">
            <a:avLst/>
          </a:prstGeom>
          <a:noFill/>
          <a:ln w="9525">
            <a:solidFill>
              <a:srgbClr val="000000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477611</xdr:colOff>
      <xdr:row>2</xdr:row>
      <xdr:rowOff>29936</xdr:rowOff>
    </xdr:from>
    <xdr:to>
      <xdr:col>10</xdr:col>
      <xdr:colOff>131990</xdr:colOff>
      <xdr:row>20</xdr:row>
      <xdr:rowOff>77561</xdr:rowOff>
    </xdr:to>
    <xdr:grpSp>
      <xdr:nvGrpSpPr>
        <xdr:cNvPr id="2049" name="Group 1"/>
        <xdr:cNvGrpSpPr>
          <a:grpSpLocks/>
        </xdr:cNvGrpSpPr>
      </xdr:nvGrpSpPr>
      <xdr:grpSpPr bwMode="auto">
        <a:xfrm>
          <a:off x="477611" y="410936"/>
          <a:ext cx="5735725" cy="3476625"/>
          <a:chOff x="1423" y="166"/>
          <a:chExt cx="9062" cy="5522"/>
        </a:xfrm>
      </xdr:grpSpPr>
      <xdr:pic>
        <xdr:nvPicPr>
          <xdr:cNvPr id="4" name="Picture 3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440" y="183"/>
            <a:ext cx="9030" cy="5490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sp macro="" textlink="">
        <xdr:nvSpPr>
          <xdr:cNvPr id="2051" name="Rectangle 3"/>
          <xdr:cNvSpPr>
            <a:spLocks noChangeArrowheads="1"/>
          </xdr:cNvSpPr>
        </xdr:nvSpPr>
        <xdr:spPr bwMode="auto">
          <a:xfrm>
            <a:off x="1430" y="173"/>
            <a:ext cx="9047" cy="5507"/>
          </a:xfrm>
          <a:prstGeom prst="rect">
            <a:avLst/>
          </a:prstGeom>
          <a:noFill/>
          <a:ln w="9525">
            <a:solidFill>
              <a:srgbClr val="000000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530679</xdr:colOff>
      <xdr:row>0</xdr:row>
      <xdr:rowOff>108857</xdr:rowOff>
    </xdr:from>
    <xdr:to>
      <xdr:col>10</xdr:col>
      <xdr:colOff>185058</xdr:colOff>
      <xdr:row>19</xdr:row>
      <xdr:rowOff>23132</xdr:rowOff>
    </xdr:to>
    <xdr:grpSp>
      <xdr:nvGrpSpPr>
        <xdr:cNvPr id="7169" name="Group 1"/>
        <xdr:cNvGrpSpPr>
          <a:grpSpLocks/>
        </xdr:cNvGrpSpPr>
      </xdr:nvGrpSpPr>
      <xdr:grpSpPr bwMode="auto">
        <a:xfrm>
          <a:off x="530679" y="108857"/>
          <a:ext cx="5783509" cy="3533775"/>
          <a:chOff x="0" y="0"/>
          <a:chExt cx="9060" cy="5567"/>
        </a:xfrm>
      </xdr:grpSpPr>
      <xdr:pic>
        <xdr:nvPicPr>
          <xdr:cNvPr id="3" name="Picture 2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7" y="16"/>
            <a:ext cx="9028" cy="5535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sp macro="" textlink="">
        <xdr:nvSpPr>
          <xdr:cNvPr id="7170" name="Rectangle 2"/>
          <xdr:cNvSpPr>
            <a:spLocks noChangeArrowheads="1"/>
          </xdr:cNvSpPr>
        </xdr:nvSpPr>
        <xdr:spPr bwMode="auto">
          <a:xfrm>
            <a:off x="7" y="7"/>
            <a:ext cx="9045" cy="5552"/>
          </a:xfrm>
          <a:prstGeom prst="rect">
            <a:avLst/>
          </a:prstGeom>
          <a:noFill/>
          <a:ln w="9525">
            <a:solidFill>
              <a:srgbClr val="000000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17318</xdr:colOff>
      <xdr:row>1</xdr:row>
      <xdr:rowOff>121228</xdr:rowOff>
    </xdr:from>
    <xdr:to>
      <xdr:col>9</xdr:col>
      <xdr:colOff>284019</xdr:colOff>
      <xdr:row>20</xdr:row>
      <xdr:rowOff>83128</xdr:rowOff>
    </xdr:to>
    <xdr:grpSp>
      <xdr:nvGrpSpPr>
        <xdr:cNvPr id="8193" name="Group 1"/>
        <xdr:cNvGrpSpPr>
          <a:grpSpLocks/>
        </xdr:cNvGrpSpPr>
      </xdr:nvGrpSpPr>
      <xdr:grpSpPr bwMode="auto">
        <a:xfrm>
          <a:off x="17318" y="311728"/>
          <a:ext cx="5782918" cy="3581400"/>
          <a:chOff x="0" y="0"/>
          <a:chExt cx="9060" cy="5642"/>
        </a:xfrm>
      </xdr:grpSpPr>
      <xdr:pic>
        <xdr:nvPicPr>
          <xdr:cNvPr id="3" name="Picture 2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7" y="17"/>
            <a:ext cx="9028" cy="5610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sp macro="" textlink="">
        <xdr:nvSpPr>
          <xdr:cNvPr id="8194" name="Rectangle 2"/>
          <xdr:cNvSpPr>
            <a:spLocks noChangeArrowheads="1"/>
          </xdr:cNvSpPr>
        </xdr:nvSpPr>
        <xdr:spPr bwMode="auto">
          <a:xfrm>
            <a:off x="7" y="7"/>
            <a:ext cx="9045" cy="5627"/>
          </a:xfrm>
          <a:prstGeom prst="rect">
            <a:avLst/>
          </a:prstGeom>
          <a:noFill/>
          <a:ln w="9525">
            <a:solidFill>
              <a:srgbClr val="000000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5"/>
  <sheetViews>
    <sheetView topLeftCell="B1" zoomScaleNormal="100" workbookViewId="0">
      <selection activeCell="E15" sqref="E15"/>
    </sheetView>
  </sheetViews>
  <sheetFormatPr defaultRowHeight="15"/>
  <cols>
    <col min="1" max="1" width="10.5703125" customWidth="1"/>
    <col min="2" max="2" width="42.42578125" bestFit="1" customWidth="1"/>
    <col min="3" max="3" width="16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5"/>
      <c r="B1" s="75"/>
      <c r="C1" s="75"/>
      <c r="D1" s="75"/>
      <c r="E1" s="75"/>
      <c r="F1" s="75"/>
      <c r="G1" s="79"/>
      <c r="H1" s="80"/>
      <c r="I1" s="78"/>
      <c r="J1" s="75"/>
      <c r="K1" s="75"/>
      <c r="L1" s="75"/>
      <c r="M1" s="75"/>
      <c r="N1" s="75"/>
      <c r="O1" s="75"/>
      <c r="P1" s="75"/>
      <c r="Q1" s="75"/>
      <c r="R1" s="75"/>
      <c r="S1" s="75"/>
    </row>
    <row r="2" spans="1:19" ht="15.75" thickBot="1">
      <c r="A2" s="75"/>
      <c r="B2" s="75"/>
      <c r="C2" s="75"/>
      <c r="D2" s="75">
        <f>40700*0.05</f>
        <v>2035</v>
      </c>
      <c r="E2" s="61">
        <f>C3+D2</f>
        <v>42035</v>
      </c>
      <c r="F2" s="75"/>
      <c r="G2" s="124" t="s">
        <v>76</v>
      </c>
      <c r="H2" s="125"/>
      <c r="I2" s="78"/>
      <c r="J2" s="75"/>
      <c r="K2" s="75"/>
      <c r="L2" s="75"/>
      <c r="M2" s="75"/>
      <c r="N2" s="75"/>
      <c r="O2" s="75"/>
      <c r="P2" s="75"/>
      <c r="Q2" s="75"/>
      <c r="R2" s="75"/>
      <c r="S2" s="75"/>
    </row>
    <row r="3" spans="1:19" ht="15.75" thickBot="1">
      <c r="A3" s="75"/>
      <c r="B3" s="41" t="s">
        <v>59</v>
      </c>
      <c r="C3" s="52">
        <v>40000</v>
      </c>
      <c r="D3" s="41"/>
      <c r="E3" s="41"/>
      <c r="F3" s="41"/>
      <c r="G3" s="81" t="s">
        <v>77</v>
      </c>
      <c r="H3" s="82" t="s">
        <v>78</v>
      </c>
      <c r="I3" s="83"/>
      <c r="J3" s="75"/>
      <c r="K3" s="84" t="s">
        <v>79</v>
      </c>
      <c r="L3" s="85"/>
      <c r="M3" s="75"/>
      <c r="N3" s="86" t="s">
        <v>80</v>
      </c>
      <c r="O3" s="87"/>
      <c r="P3" s="87"/>
      <c r="Q3" s="88"/>
      <c r="R3" s="75"/>
      <c r="S3" s="75"/>
    </row>
    <row r="4" spans="1:19" ht="27" thickBot="1">
      <c r="A4" s="75"/>
      <c r="B4" s="41" t="s">
        <v>60</v>
      </c>
      <c r="C4" s="52">
        <v>0</v>
      </c>
      <c r="D4" s="41"/>
      <c r="E4" s="41"/>
      <c r="F4" s="41"/>
      <c r="G4" s="89">
        <v>1</v>
      </c>
      <c r="H4" s="90">
        <v>0</v>
      </c>
      <c r="I4" s="91">
        <v>100</v>
      </c>
      <c r="J4" s="75"/>
      <c r="K4" s="92" t="s">
        <v>39</v>
      </c>
      <c r="L4" s="93" t="s">
        <v>40</v>
      </c>
      <c r="M4" s="75"/>
      <c r="N4" s="81" t="s">
        <v>77</v>
      </c>
      <c r="O4" s="94" t="s">
        <v>78</v>
      </c>
      <c r="P4" s="95"/>
      <c r="Q4" s="75"/>
      <c r="R4" s="75"/>
      <c r="S4" s="75"/>
    </row>
    <row r="5" spans="1:19" ht="15.75" thickBot="1">
      <c r="A5" s="75"/>
      <c r="B5" s="41" t="s">
        <v>81</v>
      </c>
      <c r="C5" s="56">
        <f>C3+C4</f>
        <v>40000</v>
      </c>
      <c r="D5" s="57" t="s">
        <v>61</v>
      </c>
      <c r="E5" s="58">
        <f>ROUND(C5/10.764,0)</f>
        <v>3716</v>
      </c>
      <c r="F5" s="57" t="s">
        <v>62</v>
      </c>
      <c r="G5" s="89">
        <v>2</v>
      </c>
      <c r="H5" s="90">
        <v>0</v>
      </c>
      <c r="I5" s="91">
        <v>100</v>
      </c>
      <c r="J5" s="75"/>
      <c r="K5" s="91">
        <v>2554.8123374210331</v>
      </c>
      <c r="L5" s="96">
        <v>2248.2348569305091</v>
      </c>
      <c r="M5" s="75"/>
      <c r="N5" s="89">
        <v>1</v>
      </c>
      <c r="O5" s="97">
        <v>0</v>
      </c>
      <c r="P5" s="91">
        <v>100</v>
      </c>
      <c r="Q5" s="75"/>
      <c r="R5" s="75"/>
      <c r="S5" s="75"/>
    </row>
    <row r="6" spans="1:19" ht="15.75" thickBot="1">
      <c r="A6" s="75"/>
      <c r="B6" s="41" t="s">
        <v>82</v>
      </c>
      <c r="C6" s="52">
        <v>19000</v>
      </c>
      <c r="D6" s="41"/>
      <c r="E6" s="41"/>
      <c r="F6" s="41"/>
      <c r="G6" s="89">
        <v>3</v>
      </c>
      <c r="H6" s="90">
        <v>5</v>
      </c>
      <c r="I6" s="91">
        <v>95</v>
      </c>
      <c r="J6" s="75"/>
      <c r="K6" s="98" t="s">
        <v>2</v>
      </c>
      <c r="L6" s="99" t="s">
        <v>42</v>
      </c>
      <c r="M6" s="75"/>
      <c r="N6" s="89">
        <v>2</v>
      </c>
      <c r="O6" s="97">
        <v>0</v>
      </c>
      <c r="P6" s="91">
        <v>100</v>
      </c>
      <c r="Q6" s="75"/>
      <c r="R6" s="75"/>
      <c r="S6" s="75"/>
    </row>
    <row r="7" spans="1:19" ht="15.75" thickBot="1">
      <c r="A7" s="75"/>
      <c r="B7" s="41" t="s">
        <v>83</v>
      </c>
      <c r="C7" s="56">
        <f>C5-C6</f>
        <v>21000</v>
      </c>
      <c r="D7" s="41"/>
      <c r="E7" s="41"/>
      <c r="F7" s="41"/>
      <c r="G7" s="89">
        <v>4</v>
      </c>
      <c r="H7" s="90">
        <v>5</v>
      </c>
      <c r="I7" s="100">
        <v>95</v>
      </c>
      <c r="J7" s="75"/>
      <c r="K7" s="91" t="s">
        <v>48</v>
      </c>
      <c r="L7" s="96" t="s">
        <v>49</v>
      </c>
      <c r="M7" s="75"/>
      <c r="N7" s="89">
        <v>3</v>
      </c>
      <c r="O7" s="97">
        <v>5</v>
      </c>
      <c r="P7" s="91">
        <v>95</v>
      </c>
      <c r="Q7" s="75"/>
      <c r="R7" s="75"/>
      <c r="S7" s="75"/>
    </row>
    <row r="8" spans="1:19" ht="15.75" thickBot="1">
      <c r="A8" s="75"/>
      <c r="B8" s="41" t="s">
        <v>84</v>
      </c>
      <c r="C8" s="101">
        <v>0</v>
      </c>
      <c r="D8" s="102">
        <f>1-C8</f>
        <v>1</v>
      </c>
      <c r="E8" s="41"/>
      <c r="F8" s="41"/>
      <c r="G8" s="89">
        <v>5</v>
      </c>
      <c r="H8" s="90">
        <v>5</v>
      </c>
      <c r="I8" s="100">
        <v>95</v>
      </c>
      <c r="J8" s="75"/>
      <c r="K8" s="91"/>
      <c r="L8" s="96"/>
      <c r="M8" s="75"/>
      <c r="N8" s="89">
        <v>4</v>
      </c>
      <c r="O8" s="97">
        <v>5</v>
      </c>
      <c r="P8" s="91">
        <v>95</v>
      </c>
      <c r="Q8" s="75"/>
      <c r="R8" s="75"/>
      <c r="S8" s="75"/>
    </row>
    <row r="9" spans="1:19" ht="15.75" thickBot="1">
      <c r="A9" s="75"/>
      <c r="B9" s="59" t="s">
        <v>85</v>
      </c>
      <c r="C9" s="75"/>
      <c r="D9" s="56">
        <f>ROUND(C7*D8,0)</f>
        <v>21000</v>
      </c>
      <c r="E9" s="41"/>
      <c r="F9" s="41"/>
      <c r="G9" s="89">
        <v>6</v>
      </c>
      <c r="H9" s="90">
        <v>6</v>
      </c>
      <c r="I9" s="100">
        <v>94</v>
      </c>
      <c r="J9" s="75"/>
      <c r="K9" s="103" t="s">
        <v>46</v>
      </c>
      <c r="L9" s="104">
        <v>0.05</v>
      </c>
      <c r="M9" s="75"/>
      <c r="N9" s="89">
        <v>5</v>
      </c>
      <c r="O9" s="97">
        <v>5</v>
      </c>
      <c r="P9" s="91">
        <v>95</v>
      </c>
      <c r="Q9" s="75"/>
      <c r="R9" s="75"/>
      <c r="S9" s="75"/>
    </row>
    <row r="10" spans="1:19" ht="15.75" thickBot="1">
      <c r="A10" s="75"/>
      <c r="B10" s="41" t="s">
        <v>86</v>
      </c>
      <c r="C10" s="56">
        <f>C6+D9</f>
        <v>40000</v>
      </c>
      <c r="D10" s="57" t="s">
        <v>61</v>
      </c>
      <c r="E10" s="58">
        <f>ROUND(C10/10.764,0)</f>
        <v>3716</v>
      </c>
      <c r="F10" s="57" t="s">
        <v>62</v>
      </c>
      <c r="G10" s="89">
        <v>7</v>
      </c>
      <c r="H10" s="90">
        <v>7</v>
      </c>
      <c r="I10" s="100">
        <v>93</v>
      </c>
      <c r="J10" s="75"/>
      <c r="K10" s="105" t="s">
        <v>52</v>
      </c>
      <c r="L10" s="104">
        <v>0.1</v>
      </c>
      <c r="M10" s="75"/>
      <c r="N10" s="89">
        <v>6</v>
      </c>
      <c r="O10" s="97">
        <v>6.5</v>
      </c>
      <c r="P10" s="91">
        <f t="shared" ref="P10:P63" si="0">P9-1.5</f>
        <v>93.5</v>
      </c>
      <c r="Q10" s="75"/>
      <c r="R10" s="75"/>
      <c r="S10" s="75"/>
    </row>
    <row r="11" spans="1:19" ht="15.75" thickBot="1">
      <c r="A11" s="75"/>
      <c r="B11" s="75"/>
      <c r="C11" s="60"/>
      <c r="D11" s="75"/>
      <c r="E11" s="75"/>
      <c r="F11" s="75"/>
      <c r="G11" s="89">
        <v>8</v>
      </c>
      <c r="H11" s="90">
        <v>8</v>
      </c>
      <c r="I11" s="100">
        <v>92</v>
      </c>
      <c r="J11" s="75"/>
      <c r="K11" s="91" t="s">
        <v>54</v>
      </c>
      <c r="L11" s="104">
        <v>0.15</v>
      </c>
      <c r="M11" s="75"/>
      <c r="N11" s="89">
        <v>7</v>
      </c>
      <c r="O11" s="97">
        <v>8</v>
      </c>
      <c r="P11" s="91">
        <f t="shared" si="0"/>
        <v>92</v>
      </c>
      <c r="Q11" s="75"/>
      <c r="R11" s="75"/>
      <c r="S11" s="75"/>
    </row>
    <row r="12" spans="1:19" ht="15.75" thickBot="1">
      <c r="A12" s="75"/>
      <c r="B12" s="47" t="s">
        <v>63</v>
      </c>
      <c r="C12" s="62">
        <v>2024</v>
      </c>
      <c r="D12" s="75"/>
      <c r="E12" s="61"/>
      <c r="F12" s="75"/>
      <c r="G12" s="89">
        <v>9</v>
      </c>
      <c r="H12" s="90">
        <v>9</v>
      </c>
      <c r="I12" s="100">
        <v>91</v>
      </c>
      <c r="J12" s="75"/>
      <c r="K12" s="106" t="s">
        <v>56</v>
      </c>
      <c r="L12" s="107">
        <v>0.2</v>
      </c>
      <c r="M12" s="75"/>
      <c r="N12" s="89">
        <v>8</v>
      </c>
      <c r="O12" s="97">
        <v>9.5</v>
      </c>
      <c r="P12" s="91">
        <f t="shared" si="0"/>
        <v>90.5</v>
      </c>
      <c r="Q12" s="75"/>
      <c r="R12" s="75"/>
      <c r="S12" s="75"/>
    </row>
    <row r="13" spans="1:19" ht="15.75" thickBot="1">
      <c r="A13" s="75"/>
      <c r="B13" s="47" t="s">
        <v>64</v>
      </c>
      <c r="C13" s="62">
        <v>2019</v>
      </c>
      <c r="D13" s="61"/>
      <c r="E13" s="75"/>
      <c r="F13" s="75"/>
      <c r="G13" s="89">
        <v>10</v>
      </c>
      <c r="H13" s="90">
        <v>10</v>
      </c>
      <c r="I13" s="100">
        <v>90</v>
      </c>
      <c r="J13" s="75"/>
      <c r="K13" s="108"/>
      <c r="L13" s="109"/>
      <c r="M13" s="75"/>
      <c r="N13" s="89">
        <v>9</v>
      </c>
      <c r="O13" s="97">
        <v>11</v>
      </c>
      <c r="P13" s="91">
        <f t="shared" si="0"/>
        <v>89</v>
      </c>
      <c r="Q13" s="75"/>
      <c r="R13" s="75"/>
      <c r="S13" s="75"/>
    </row>
    <row r="14" spans="1:19" ht="15.75" thickBot="1">
      <c r="A14" s="75"/>
      <c r="B14" s="47" t="s">
        <v>65</v>
      </c>
      <c r="C14" s="62">
        <f>C12-C13</f>
        <v>5</v>
      </c>
      <c r="D14" s="75"/>
      <c r="E14" s="75"/>
      <c r="F14" s="75"/>
      <c r="G14" s="89">
        <v>11</v>
      </c>
      <c r="H14" s="90">
        <v>11</v>
      </c>
      <c r="I14" s="100">
        <v>89</v>
      </c>
      <c r="J14" s="75"/>
      <c r="K14" s="110"/>
      <c r="L14" s="111"/>
      <c r="M14" s="75"/>
      <c r="N14" s="89">
        <v>10</v>
      </c>
      <c r="O14" s="97">
        <v>12.5</v>
      </c>
      <c r="P14" s="91">
        <f t="shared" si="0"/>
        <v>87.5</v>
      </c>
      <c r="Q14" s="75"/>
      <c r="R14" s="75"/>
      <c r="S14" s="75"/>
    </row>
    <row r="15" spans="1:19" ht="17.25" thickBot="1">
      <c r="A15" s="75"/>
      <c r="B15" s="112" t="s">
        <v>87</v>
      </c>
      <c r="C15" s="47">
        <f>60-C14</f>
        <v>55</v>
      </c>
      <c r="D15" s="75"/>
      <c r="E15" s="75"/>
      <c r="F15" s="75"/>
      <c r="G15" s="89">
        <v>12</v>
      </c>
      <c r="H15" s="90">
        <v>12</v>
      </c>
      <c r="I15" s="100">
        <v>88</v>
      </c>
      <c r="J15" s="75"/>
      <c r="K15" s="75"/>
      <c r="L15" s="75"/>
      <c r="M15" s="75"/>
      <c r="N15" s="89">
        <v>11</v>
      </c>
      <c r="O15" s="97">
        <v>14</v>
      </c>
      <c r="P15" s="91">
        <f t="shared" si="0"/>
        <v>86</v>
      </c>
      <c r="Q15" s="75"/>
      <c r="R15" s="75"/>
      <c r="S15" s="75"/>
    </row>
    <row r="16" spans="1:19" ht="15.75" thickBot="1">
      <c r="A16" s="75"/>
      <c r="B16" s="75"/>
      <c r="C16" s="75">
        <v>1143</v>
      </c>
      <c r="D16" s="75"/>
      <c r="E16" s="61"/>
      <c r="F16" s="75"/>
      <c r="G16" s="89">
        <v>13</v>
      </c>
      <c r="H16" s="90">
        <v>13</v>
      </c>
      <c r="I16" s="100">
        <v>87</v>
      </c>
      <c r="J16" s="61"/>
      <c r="K16" s="75"/>
      <c r="L16" s="75"/>
      <c r="M16" s="75"/>
      <c r="N16" s="89">
        <v>12</v>
      </c>
      <c r="O16" s="97">
        <v>15.5</v>
      </c>
      <c r="P16" s="91">
        <f t="shared" si="0"/>
        <v>84.5</v>
      </c>
      <c r="Q16" s="75"/>
      <c r="R16" s="75"/>
      <c r="S16" s="75"/>
    </row>
    <row r="17" spans="1:19" ht="15.75" thickBot="1">
      <c r="A17" s="75"/>
      <c r="B17" s="75"/>
      <c r="C17" s="61">
        <f>E10*C16</f>
        <v>4247388</v>
      </c>
      <c r="D17" s="75"/>
      <c r="E17" s="75"/>
      <c r="F17" s="75"/>
      <c r="G17" s="89">
        <v>14</v>
      </c>
      <c r="H17" s="90">
        <v>14</v>
      </c>
      <c r="I17" s="100">
        <v>86</v>
      </c>
      <c r="J17" s="75"/>
      <c r="K17" s="61"/>
      <c r="L17" s="61"/>
      <c r="M17" s="75"/>
      <c r="N17" s="89">
        <v>13</v>
      </c>
      <c r="O17" s="97">
        <v>17</v>
      </c>
      <c r="P17" s="91">
        <f t="shared" si="0"/>
        <v>83</v>
      </c>
      <c r="Q17" s="75"/>
      <c r="R17" s="75"/>
      <c r="S17" s="75"/>
    </row>
    <row r="18" spans="1:19" ht="15.75" thickBot="1">
      <c r="A18" s="75"/>
      <c r="B18" s="75"/>
      <c r="C18" s="75">
        <f>C16*2000</f>
        <v>2286000</v>
      </c>
      <c r="D18" s="75"/>
      <c r="E18" s="75"/>
      <c r="F18" s="75"/>
      <c r="G18" s="89">
        <v>15</v>
      </c>
      <c r="H18" s="90">
        <v>15</v>
      </c>
      <c r="I18" s="100">
        <v>85</v>
      </c>
      <c r="J18" s="61"/>
      <c r="K18" s="75"/>
      <c r="L18" s="61"/>
      <c r="M18" s="75"/>
      <c r="N18" s="89">
        <v>14</v>
      </c>
      <c r="O18" s="97">
        <v>18.5</v>
      </c>
      <c r="P18" s="91">
        <f t="shared" si="0"/>
        <v>81.5</v>
      </c>
      <c r="Q18" s="75"/>
      <c r="R18" s="75"/>
      <c r="S18" s="75"/>
    </row>
    <row r="19" spans="1:19" ht="15.75" thickBot="1">
      <c r="A19" s="75"/>
      <c r="B19" s="41"/>
      <c r="C19" s="52"/>
      <c r="D19" s="41"/>
      <c r="E19" s="41"/>
      <c r="F19" s="41"/>
      <c r="G19" s="89">
        <v>16</v>
      </c>
      <c r="H19" s="90">
        <v>16</v>
      </c>
      <c r="I19" s="100">
        <v>84</v>
      </c>
      <c r="J19" s="75"/>
      <c r="K19" s="75"/>
      <c r="L19" s="75"/>
      <c r="M19" s="75"/>
      <c r="N19" s="89">
        <v>15</v>
      </c>
      <c r="O19" s="97">
        <v>20</v>
      </c>
      <c r="P19" s="91">
        <f t="shared" si="0"/>
        <v>80</v>
      </c>
      <c r="Q19" s="75"/>
      <c r="R19" s="75"/>
      <c r="S19" s="75"/>
    </row>
    <row r="20" spans="1:19" ht="15.75" thickBot="1">
      <c r="A20" s="75"/>
      <c r="B20" s="41"/>
      <c r="C20" s="52"/>
      <c r="D20" s="41"/>
      <c r="E20" s="41"/>
      <c r="F20" s="41"/>
      <c r="G20" s="89">
        <v>17</v>
      </c>
      <c r="H20" s="90">
        <v>17</v>
      </c>
      <c r="I20" s="100">
        <v>83</v>
      </c>
      <c r="J20" s="75"/>
      <c r="K20" s="75"/>
      <c r="L20" s="75"/>
      <c r="M20" s="75"/>
      <c r="N20" s="89">
        <v>16</v>
      </c>
      <c r="O20" s="97">
        <v>21.5</v>
      </c>
      <c r="P20" s="91">
        <f t="shared" si="0"/>
        <v>78.5</v>
      </c>
      <c r="Q20" s="75"/>
      <c r="R20" s="75"/>
      <c r="S20" s="75"/>
    </row>
    <row r="21" spans="1:19" ht="15.75" thickBot="1">
      <c r="A21" s="75"/>
      <c r="B21" s="41"/>
      <c r="C21" s="56"/>
      <c r="D21" s="57"/>
      <c r="E21" s="58"/>
      <c r="F21" s="57"/>
      <c r="G21" s="89">
        <v>18</v>
      </c>
      <c r="H21" s="90">
        <v>18</v>
      </c>
      <c r="I21" s="100">
        <v>82</v>
      </c>
      <c r="J21" s="75"/>
      <c r="K21" s="75"/>
      <c r="L21" s="75"/>
      <c r="M21" s="75"/>
      <c r="N21" s="89">
        <v>17</v>
      </c>
      <c r="O21" s="97">
        <v>23</v>
      </c>
      <c r="P21" s="91">
        <f t="shared" si="0"/>
        <v>77</v>
      </c>
      <c r="Q21" s="75"/>
      <c r="R21" s="75"/>
      <c r="S21" s="75"/>
    </row>
    <row r="22" spans="1:19" ht="15.75" thickBot="1">
      <c r="A22" s="75"/>
      <c r="B22" s="41"/>
      <c r="C22" s="52"/>
      <c r="D22" s="41"/>
      <c r="E22" s="41"/>
      <c r="F22" s="41"/>
      <c r="G22" s="89">
        <v>19</v>
      </c>
      <c r="H22" s="90">
        <v>19</v>
      </c>
      <c r="I22" s="100">
        <v>81</v>
      </c>
      <c r="J22" s="75"/>
      <c r="K22" s="75"/>
      <c r="L22" s="75"/>
      <c r="M22" s="75"/>
      <c r="N22" s="89">
        <v>18</v>
      </c>
      <c r="O22" s="97">
        <v>24.5</v>
      </c>
      <c r="P22" s="91">
        <f t="shared" si="0"/>
        <v>75.5</v>
      </c>
      <c r="Q22" s="75"/>
      <c r="R22" s="75"/>
      <c r="S22" s="75"/>
    </row>
    <row r="23" spans="1:19" ht="15.75" thickBot="1">
      <c r="A23" s="75"/>
      <c r="B23" s="41"/>
      <c r="C23" s="52"/>
      <c r="D23" s="41"/>
      <c r="E23" s="41"/>
      <c r="F23" s="41"/>
      <c r="G23" s="89">
        <v>20</v>
      </c>
      <c r="H23" s="90">
        <v>20</v>
      </c>
      <c r="I23" s="100">
        <v>80</v>
      </c>
      <c r="J23" s="75"/>
      <c r="K23" s="75"/>
      <c r="L23" s="75"/>
      <c r="M23" s="75"/>
      <c r="N23" s="89">
        <v>19</v>
      </c>
      <c r="O23" s="97">
        <v>26</v>
      </c>
      <c r="P23" s="91">
        <f t="shared" si="0"/>
        <v>74</v>
      </c>
      <c r="Q23" s="75"/>
      <c r="R23" s="75"/>
      <c r="S23" s="75"/>
    </row>
    <row r="24" spans="1:19" ht="15.75" thickBot="1">
      <c r="A24" s="75"/>
      <c r="B24" s="59"/>
      <c r="C24" s="52"/>
      <c r="D24" s="41"/>
      <c r="E24" s="41"/>
      <c r="F24" s="41"/>
      <c r="G24" s="89">
        <v>21</v>
      </c>
      <c r="H24" s="90">
        <v>21</v>
      </c>
      <c r="I24" s="100">
        <v>79</v>
      </c>
      <c r="J24" s="75"/>
      <c r="K24" s="75"/>
      <c r="L24" s="75"/>
      <c r="M24" s="75"/>
      <c r="N24" s="89">
        <v>20</v>
      </c>
      <c r="O24" s="97">
        <v>27.5</v>
      </c>
      <c r="P24" s="91">
        <f t="shared" si="0"/>
        <v>72.5</v>
      </c>
      <c r="Q24" s="75"/>
      <c r="R24" s="75"/>
      <c r="S24" s="75"/>
    </row>
    <row r="25" spans="1:19" ht="15.75" thickBot="1">
      <c r="A25" s="75"/>
      <c r="B25" s="41"/>
      <c r="C25" s="56"/>
      <c r="D25" s="57"/>
      <c r="E25" s="58"/>
      <c r="F25" s="57"/>
      <c r="G25" s="89">
        <v>22</v>
      </c>
      <c r="H25" s="90">
        <v>22</v>
      </c>
      <c r="I25" s="100">
        <v>78</v>
      </c>
      <c r="J25" s="75"/>
      <c r="K25" s="75"/>
      <c r="L25" s="75"/>
      <c r="M25" s="75"/>
      <c r="N25" s="89">
        <v>21</v>
      </c>
      <c r="O25" s="97">
        <v>29</v>
      </c>
      <c r="P25" s="91">
        <f t="shared" si="0"/>
        <v>71</v>
      </c>
      <c r="Q25" s="75"/>
      <c r="R25" s="75"/>
      <c r="S25" s="75"/>
    </row>
    <row r="26" spans="1:19" ht="15.75" thickBot="1">
      <c r="A26" s="75"/>
      <c r="B26" s="75"/>
      <c r="C26" s="75"/>
      <c r="D26" s="75"/>
      <c r="E26" s="75"/>
      <c r="F26" s="75"/>
      <c r="G26" s="89">
        <v>23</v>
      </c>
      <c r="H26" s="90">
        <v>23</v>
      </c>
      <c r="I26" s="100">
        <v>77</v>
      </c>
      <c r="J26" s="75"/>
      <c r="K26" s="75"/>
      <c r="L26" s="75"/>
      <c r="M26" s="75"/>
      <c r="N26" s="89">
        <v>22</v>
      </c>
      <c r="O26" s="97">
        <v>30.5</v>
      </c>
      <c r="P26" s="91">
        <f t="shared" si="0"/>
        <v>69.5</v>
      </c>
      <c r="Q26" s="75"/>
      <c r="R26" s="75"/>
      <c r="S26" s="75"/>
    </row>
    <row r="27" spans="1:19" ht="15.75" thickBot="1">
      <c r="A27" s="75"/>
      <c r="B27" s="75"/>
      <c r="C27" s="75"/>
      <c r="D27" s="75"/>
      <c r="E27" s="75"/>
      <c r="F27" s="75"/>
      <c r="G27" s="89">
        <v>24</v>
      </c>
      <c r="H27" s="90">
        <v>24</v>
      </c>
      <c r="I27" s="100">
        <v>76</v>
      </c>
      <c r="J27" s="75"/>
      <c r="K27" s="75"/>
      <c r="L27" s="75"/>
      <c r="M27" s="75"/>
      <c r="N27" s="89">
        <v>23</v>
      </c>
      <c r="O27" s="97">
        <v>32</v>
      </c>
      <c r="P27" s="91">
        <f t="shared" si="0"/>
        <v>68</v>
      </c>
      <c r="Q27" s="75"/>
      <c r="R27" s="75"/>
      <c r="S27" s="75"/>
    </row>
    <row r="28" spans="1:19" ht="15.75" thickBot="1">
      <c r="A28" s="75"/>
      <c r="B28" s="75"/>
      <c r="C28" s="75"/>
      <c r="D28" s="75"/>
      <c r="E28" s="75"/>
      <c r="F28" s="75"/>
      <c r="G28" s="89">
        <v>25</v>
      </c>
      <c r="H28" s="90">
        <v>25</v>
      </c>
      <c r="I28" s="100">
        <v>75</v>
      </c>
      <c r="J28" s="75"/>
      <c r="K28" s="75"/>
      <c r="L28" s="75"/>
      <c r="M28" s="75"/>
      <c r="N28" s="89">
        <v>24</v>
      </c>
      <c r="O28" s="97">
        <v>33.5</v>
      </c>
      <c r="P28" s="91">
        <f t="shared" si="0"/>
        <v>66.5</v>
      </c>
      <c r="Q28" s="75"/>
      <c r="R28" s="75"/>
      <c r="S28" s="75"/>
    </row>
    <row r="29" spans="1:19" ht="15.75" thickBot="1">
      <c r="A29" s="75"/>
      <c r="B29" s="75"/>
      <c r="C29" s="75"/>
      <c r="D29" s="75"/>
      <c r="E29" s="75"/>
      <c r="F29" s="75"/>
      <c r="G29" s="89">
        <v>26</v>
      </c>
      <c r="H29" s="90">
        <v>26</v>
      </c>
      <c r="I29" s="100">
        <v>74</v>
      </c>
      <c r="J29" s="75"/>
      <c r="K29" s="75"/>
      <c r="L29" s="75"/>
      <c r="M29" s="75"/>
      <c r="N29" s="89">
        <v>25</v>
      </c>
      <c r="O29" s="97">
        <v>35</v>
      </c>
      <c r="P29" s="91">
        <f t="shared" si="0"/>
        <v>65</v>
      </c>
      <c r="Q29" s="75"/>
      <c r="R29" s="75"/>
      <c r="S29" s="75"/>
    </row>
    <row r="30" spans="1:19" ht="15.75" thickBot="1">
      <c r="A30" s="75"/>
      <c r="B30" s="75"/>
      <c r="C30" s="75"/>
      <c r="D30" s="75"/>
      <c r="E30" s="75"/>
      <c r="F30" s="75"/>
      <c r="G30" s="89">
        <v>27</v>
      </c>
      <c r="H30" s="90">
        <v>27</v>
      </c>
      <c r="I30" s="100">
        <v>73</v>
      </c>
      <c r="J30" s="75"/>
      <c r="K30" s="75"/>
      <c r="L30" s="75"/>
      <c r="M30" s="75"/>
      <c r="N30" s="89">
        <v>26</v>
      </c>
      <c r="O30" s="97">
        <v>36.5</v>
      </c>
      <c r="P30" s="91">
        <f t="shared" si="0"/>
        <v>63.5</v>
      </c>
      <c r="Q30" s="75"/>
      <c r="R30" s="75"/>
      <c r="S30" s="75"/>
    </row>
    <row r="31" spans="1:19" ht="15.75" thickBot="1">
      <c r="A31" s="41"/>
      <c r="B31" s="70"/>
      <c r="C31" s="41"/>
      <c r="D31" s="41"/>
      <c r="E31" s="41"/>
      <c r="F31" s="75"/>
      <c r="G31" s="89">
        <v>28</v>
      </c>
      <c r="H31" s="90">
        <v>28</v>
      </c>
      <c r="I31" s="100">
        <v>72</v>
      </c>
      <c r="J31" s="75"/>
      <c r="K31" s="75"/>
      <c r="L31" s="75"/>
      <c r="M31" s="75"/>
      <c r="N31" s="89">
        <v>27</v>
      </c>
      <c r="O31" s="97">
        <v>38</v>
      </c>
      <c r="P31" s="91">
        <f t="shared" si="0"/>
        <v>62</v>
      </c>
      <c r="Q31" s="75"/>
      <c r="R31" s="75"/>
      <c r="S31" s="75"/>
    </row>
    <row r="32" spans="1:19" ht="15.75" thickBot="1">
      <c r="A32" s="41"/>
      <c r="B32" s="52"/>
      <c r="C32" s="41"/>
      <c r="D32" s="41"/>
      <c r="E32" s="41"/>
      <c r="F32" s="75"/>
      <c r="G32" s="89">
        <v>29</v>
      </c>
      <c r="H32" s="90">
        <v>29</v>
      </c>
      <c r="I32" s="100">
        <v>71</v>
      </c>
      <c r="J32" s="75"/>
      <c r="K32" s="75"/>
      <c r="L32" s="75"/>
      <c r="M32" s="75"/>
      <c r="N32" s="89">
        <v>28</v>
      </c>
      <c r="O32" s="97">
        <v>39.5</v>
      </c>
      <c r="P32" s="91">
        <f t="shared" si="0"/>
        <v>60.5</v>
      </c>
      <c r="Q32" s="75"/>
      <c r="R32" s="75"/>
      <c r="S32" s="75"/>
    </row>
    <row r="33" spans="1:19" ht="15.75" thickBot="1">
      <c r="A33" s="41"/>
      <c r="B33" s="56"/>
      <c r="C33" s="57"/>
      <c r="D33" s="113"/>
      <c r="E33" s="57"/>
      <c r="F33" s="75"/>
      <c r="G33" s="89">
        <v>30</v>
      </c>
      <c r="H33" s="90">
        <v>30</v>
      </c>
      <c r="I33" s="100">
        <v>70</v>
      </c>
      <c r="J33" s="75"/>
      <c r="K33" s="75"/>
      <c r="L33" s="75"/>
      <c r="M33" s="75"/>
      <c r="N33" s="89">
        <v>29</v>
      </c>
      <c r="O33" s="97">
        <v>41</v>
      </c>
      <c r="P33" s="91">
        <f t="shared" si="0"/>
        <v>59</v>
      </c>
      <c r="Q33" s="75"/>
      <c r="R33" s="75"/>
      <c r="S33" s="75"/>
    </row>
    <row r="34" spans="1:19" ht="15.75" thickBot="1">
      <c r="A34" s="41"/>
      <c r="B34" s="52"/>
      <c r="C34" s="41"/>
      <c r="D34" s="41"/>
      <c r="E34" s="41"/>
      <c r="F34" s="75"/>
      <c r="G34" s="89">
        <v>31</v>
      </c>
      <c r="H34" s="90">
        <v>31</v>
      </c>
      <c r="I34" s="100">
        <v>69</v>
      </c>
      <c r="J34" s="75"/>
      <c r="K34" s="75"/>
      <c r="L34" s="75"/>
      <c r="M34" s="75"/>
      <c r="N34" s="89">
        <v>30</v>
      </c>
      <c r="O34" s="97">
        <v>42.5</v>
      </c>
      <c r="P34" s="91">
        <f t="shared" si="0"/>
        <v>57.5</v>
      </c>
      <c r="Q34" s="75"/>
      <c r="R34" s="75"/>
      <c r="S34" s="75"/>
    </row>
    <row r="35" spans="1:19" ht="15.75" thickBot="1">
      <c r="A35" s="41"/>
      <c r="B35" s="70"/>
      <c r="C35" s="41"/>
      <c r="D35" s="41"/>
      <c r="E35" s="41"/>
      <c r="F35" s="75"/>
      <c r="G35" s="89">
        <v>32</v>
      </c>
      <c r="H35" s="90">
        <v>32</v>
      </c>
      <c r="I35" s="100">
        <v>68</v>
      </c>
      <c r="J35" s="75"/>
      <c r="K35" s="75"/>
      <c r="L35" s="75"/>
      <c r="M35" s="75"/>
      <c r="N35" s="89">
        <v>31</v>
      </c>
      <c r="O35" s="97">
        <v>44</v>
      </c>
      <c r="P35" s="91">
        <f t="shared" si="0"/>
        <v>56</v>
      </c>
      <c r="Q35" s="75"/>
      <c r="R35" s="75"/>
      <c r="S35" s="75"/>
    </row>
    <row r="36" spans="1:19" ht="15.75" thickBot="1">
      <c r="A36" s="59"/>
      <c r="B36" s="52"/>
      <c r="C36" s="41"/>
      <c r="D36" s="41"/>
      <c r="E36" s="41"/>
      <c r="F36" s="75"/>
      <c r="G36" s="89">
        <v>33</v>
      </c>
      <c r="H36" s="90">
        <v>33</v>
      </c>
      <c r="I36" s="100">
        <v>67</v>
      </c>
      <c r="J36" s="75"/>
      <c r="K36" s="75"/>
      <c r="L36" s="75"/>
      <c r="M36" s="75"/>
      <c r="N36" s="89">
        <v>32</v>
      </c>
      <c r="O36" s="97">
        <v>45.5</v>
      </c>
      <c r="P36" s="91">
        <f t="shared" si="0"/>
        <v>54.5</v>
      </c>
      <c r="Q36" s="75"/>
      <c r="R36" s="75"/>
      <c r="S36" s="75"/>
    </row>
    <row r="37" spans="1:19" ht="15.75" thickBot="1">
      <c r="A37" s="41"/>
      <c r="B37" s="56"/>
      <c r="C37" s="57"/>
      <c r="D37" s="58"/>
      <c r="E37" s="57"/>
      <c r="F37" s="75"/>
      <c r="G37" s="89">
        <v>34</v>
      </c>
      <c r="H37" s="90">
        <v>34</v>
      </c>
      <c r="I37" s="100">
        <v>66</v>
      </c>
      <c r="J37" s="75"/>
      <c r="K37" s="75"/>
      <c r="L37" s="75"/>
      <c r="M37" s="75"/>
      <c r="N37" s="89">
        <v>33</v>
      </c>
      <c r="O37" s="97">
        <v>47</v>
      </c>
      <c r="P37" s="91">
        <f t="shared" si="0"/>
        <v>53</v>
      </c>
      <c r="Q37" s="75"/>
      <c r="R37" s="75"/>
      <c r="S37" s="75"/>
    </row>
    <row r="38" spans="1:19" ht="15.75" thickBot="1">
      <c r="A38" s="75"/>
      <c r="B38" s="75"/>
      <c r="C38" s="75"/>
      <c r="D38" s="75"/>
      <c r="E38" s="75"/>
      <c r="F38" s="75"/>
      <c r="G38" s="89">
        <v>35</v>
      </c>
      <c r="H38" s="90">
        <v>35</v>
      </c>
      <c r="I38" s="100">
        <v>65</v>
      </c>
      <c r="J38" s="75"/>
      <c r="K38" s="75"/>
      <c r="L38" s="75"/>
      <c r="M38" s="75"/>
      <c r="N38" s="89">
        <v>34</v>
      </c>
      <c r="O38" s="97">
        <v>48.5</v>
      </c>
      <c r="P38" s="91">
        <f t="shared" si="0"/>
        <v>51.5</v>
      </c>
      <c r="Q38" s="75"/>
      <c r="R38" s="75"/>
      <c r="S38" s="75"/>
    </row>
    <row r="39" spans="1:19" ht="15.75" thickBot="1">
      <c r="A39" s="75"/>
      <c r="B39" s="75"/>
      <c r="C39" s="75"/>
      <c r="D39" s="75"/>
      <c r="E39" s="75"/>
      <c r="F39" s="75"/>
      <c r="G39" s="89">
        <v>36</v>
      </c>
      <c r="H39" s="90">
        <v>36</v>
      </c>
      <c r="I39" s="100">
        <v>64</v>
      </c>
      <c r="J39" s="75"/>
      <c r="K39" s="75"/>
      <c r="L39" s="75"/>
      <c r="M39" s="75"/>
      <c r="N39" s="89">
        <v>35</v>
      </c>
      <c r="O39" s="97">
        <v>50</v>
      </c>
      <c r="P39" s="91">
        <f t="shared" si="0"/>
        <v>50</v>
      </c>
      <c r="Q39" s="75"/>
      <c r="R39" s="75"/>
      <c r="S39" s="75"/>
    </row>
    <row r="40" spans="1:19" ht="15.75" thickBot="1">
      <c r="A40" s="75"/>
      <c r="B40" s="75"/>
      <c r="C40" s="75"/>
      <c r="D40" s="75"/>
      <c r="E40" s="75"/>
      <c r="F40" s="75"/>
      <c r="G40" s="89">
        <v>37</v>
      </c>
      <c r="H40" s="90">
        <v>37</v>
      </c>
      <c r="I40" s="100">
        <v>63</v>
      </c>
      <c r="J40" s="75"/>
      <c r="K40" s="75"/>
      <c r="L40" s="75"/>
      <c r="M40" s="75"/>
      <c r="N40" s="89">
        <v>36</v>
      </c>
      <c r="O40" s="97">
        <v>51.5</v>
      </c>
      <c r="P40" s="91">
        <f t="shared" si="0"/>
        <v>48.5</v>
      </c>
      <c r="Q40" s="75"/>
      <c r="R40" s="75"/>
      <c r="S40" s="75"/>
    </row>
    <row r="41" spans="1:19" ht="15.75" thickBot="1">
      <c r="A41" s="75"/>
      <c r="B41" s="75"/>
      <c r="C41" s="75"/>
      <c r="D41" s="75"/>
      <c r="E41" s="75"/>
      <c r="F41" s="75"/>
      <c r="G41" s="89">
        <v>38</v>
      </c>
      <c r="H41" s="90">
        <v>38</v>
      </c>
      <c r="I41" s="100">
        <v>62</v>
      </c>
      <c r="J41" s="75"/>
      <c r="K41" s="75"/>
      <c r="L41" s="75"/>
      <c r="M41" s="75"/>
      <c r="N41" s="89">
        <v>37</v>
      </c>
      <c r="O41" s="97">
        <v>53</v>
      </c>
      <c r="P41" s="91">
        <f t="shared" si="0"/>
        <v>47</v>
      </c>
      <c r="Q41" s="75"/>
      <c r="R41" s="75"/>
      <c r="S41" s="75"/>
    </row>
    <row r="42" spans="1:19" ht="15.75" thickBot="1">
      <c r="A42" s="75"/>
      <c r="B42" s="75"/>
      <c r="C42" s="75"/>
      <c r="D42" s="75"/>
      <c r="E42" s="75"/>
      <c r="F42" s="75"/>
      <c r="G42" s="89">
        <v>39</v>
      </c>
      <c r="H42" s="90">
        <v>39</v>
      </c>
      <c r="I42" s="100">
        <v>61</v>
      </c>
      <c r="J42" s="75"/>
      <c r="K42" s="75"/>
      <c r="L42" s="75"/>
      <c r="M42" s="75"/>
      <c r="N42" s="89">
        <v>38</v>
      </c>
      <c r="O42" s="97">
        <v>54.5</v>
      </c>
      <c r="P42" s="91">
        <f t="shared" si="0"/>
        <v>45.5</v>
      </c>
      <c r="Q42" s="75"/>
      <c r="R42" s="75"/>
      <c r="S42" s="75"/>
    </row>
    <row r="43" spans="1:19" ht="15.75" thickBot="1">
      <c r="A43" s="75"/>
      <c r="B43" s="75"/>
      <c r="C43" s="75"/>
      <c r="D43" s="75"/>
      <c r="E43" s="75"/>
      <c r="F43" s="75"/>
      <c r="G43" s="89">
        <v>40</v>
      </c>
      <c r="H43" s="90">
        <v>40</v>
      </c>
      <c r="I43" s="100">
        <v>60</v>
      </c>
      <c r="J43" s="75"/>
      <c r="K43" s="75"/>
      <c r="L43" s="75"/>
      <c r="M43" s="75"/>
      <c r="N43" s="89">
        <v>39</v>
      </c>
      <c r="O43" s="97">
        <v>56</v>
      </c>
      <c r="P43" s="91">
        <f t="shared" si="0"/>
        <v>44</v>
      </c>
      <c r="Q43" s="75"/>
      <c r="R43" s="75"/>
      <c r="S43" s="75"/>
    </row>
    <row r="44" spans="1:19" ht="15.75" thickBot="1">
      <c r="A44" s="75"/>
      <c r="B44" s="75"/>
      <c r="C44" s="75"/>
      <c r="D44" s="75"/>
      <c r="E44" s="75"/>
      <c r="F44" s="75"/>
      <c r="G44" s="89">
        <v>41</v>
      </c>
      <c r="H44" s="90">
        <v>41</v>
      </c>
      <c r="I44" s="100">
        <v>59</v>
      </c>
      <c r="J44" s="75"/>
      <c r="K44" s="75"/>
      <c r="L44" s="75"/>
      <c r="M44" s="75"/>
      <c r="N44" s="89">
        <v>40</v>
      </c>
      <c r="O44" s="97">
        <v>57.5</v>
      </c>
      <c r="P44" s="91">
        <f t="shared" si="0"/>
        <v>42.5</v>
      </c>
      <c r="Q44" s="75"/>
      <c r="R44" s="75"/>
      <c r="S44" s="75"/>
    </row>
    <row r="45" spans="1:19" ht="15.75" thickBot="1">
      <c r="A45" s="75"/>
      <c r="B45" s="75"/>
      <c r="C45" s="75"/>
      <c r="D45" s="75"/>
      <c r="E45" s="75"/>
      <c r="F45" s="75"/>
      <c r="G45" s="89">
        <v>42</v>
      </c>
      <c r="H45" s="90">
        <v>42</v>
      </c>
      <c r="I45" s="100">
        <v>58</v>
      </c>
      <c r="J45" s="75"/>
      <c r="K45" s="75"/>
      <c r="L45" s="75"/>
      <c r="M45" s="75"/>
      <c r="N45" s="89">
        <v>41</v>
      </c>
      <c r="O45" s="97">
        <v>59</v>
      </c>
      <c r="P45" s="91">
        <f t="shared" si="0"/>
        <v>41</v>
      </c>
      <c r="Q45" s="75"/>
      <c r="R45" s="75"/>
      <c r="S45" s="75"/>
    </row>
    <row r="46" spans="1:19" ht="15.75" thickBot="1">
      <c r="A46" s="75"/>
      <c r="B46" s="75"/>
      <c r="C46" s="75"/>
      <c r="D46" s="75"/>
      <c r="E46" s="75"/>
      <c r="F46" s="75"/>
      <c r="G46" s="89">
        <v>43</v>
      </c>
      <c r="H46" s="90">
        <v>43</v>
      </c>
      <c r="I46" s="100">
        <v>57</v>
      </c>
      <c r="J46" s="75"/>
      <c r="K46" s="75"/>
      <c r="L46" s="75"/>
      <c r="M46" s="75"/>
      <c r="N46" s="89">
        <v>42</v>
      </c>
      <c r="O46" s="97">
        <v>60.5</v>
      </c>
      <c r="P46" s="91">
        <f t="shared" si="0"/>
        <v>39.5</v>
      </c>
      <c r="Q46" s="75"/>
      <c r="R46" s="75"/>
      <c r="S46" s="75"/>
    </row>
    <row r="47" spans="1:19" ht="15.75" thickBot="1">
      <c r="A47" s="75"/>
      <c r="B47" s="75"/>
      <c r="C47" s="75"/>
      <c r="D47" s="75"/>
      <c r="E47" s="75"/>
      <c r="F47" s="75"/>
      <c r="G47" s="89">
        <v>44</v>
      </c>
      <c r="H47" s="90">
        <v>44</v>
      </c>
      <c r="I47" s="100">
        <v>56</v>
      </c>
      <c r="J47" s="75"/>
      <c r="K47" s="75"/>
      <c r="L47" s="75"/>
      <c r="M47" s="75"/>
      <c r="N47" s="89">
        <v>43</v>
      </c>
      <c r="O47" s="97">
        <v>62</v>
      </c>
      <c r="P47" s="91">
        <f t="shared" si="0"/>
        <v>38</v>
      </c>
      <c r="Q47" s="75"/>
      <c r="R47" s="75"/>
      <c r="S47" s="75"/>
    </row>
    <row r="48" spans="1:19" ht="15.75" thickBot="1">
      <c r="A48" s="75"/>
      <c r="B48" s="75"/>
      <c r="C48" s="75"/>
      <c r="D48" s="75"/>
      <c r="E48" s="75"/>
      <c r="F48" s="75"/>
      <c r="G48" s="89">
        <v>45</v>
      </c>
      <c r="H48" s="90">
        <v>45</v>
      </c>
      <c r="I48" s="100">
        <v>55</v>
      </c>
      <c r="J48" s="75"/>
      <c r="K48" s="75"/>
      <c r="L48" s="75"/>
      <c r="M48" s="75"/>
      <c r="N48" s="89">
        <v>44</v>
      </c>
      <c r="O48" s="97">
        <v>63.5</v>
      </c>
      <c r="P48" s="91">
        <f t="shared" si="0"/>
        <v>36.5</v>
      </c>
      <c r="Q48" s="75"/>
      <c r="R48" s="75"/>
      <c r="S48" s="75"/>
    </row>
    <row r="49" spans="1:19" ht="15.75" thickBot="1">
      <c r="A49" s="75"/>
      <c r="B49" s="75"/>
      <c r="C49" s="75"/>
      <c r="D49" s="75"/>
      <c r="E49" s="75"/>
      <c r="F49" s="75"/>
      <c r="G49" s="89">
        <v>46</v>
      </c>
      <c r="H49" s="90">
        <v>46</v>
      </c>
      <c r="I49" s="100">
        <v>54</v>
      </c>
      <c r="J49" s="75"/>
      <c r="K49" s="75"/>
      <c r="L49" s="75"/>
      <c r="M49" s="75"/>
      <c r="N49" s="89">
        <v>45</v>
      </c>
      <c r="O49" s="97">
        <v>65</v>
      </c>
      <c r="P49" s="91">
        <f t="shared" si="0"/>
        <v>35</v>
      </c>
      <c r="Q49" s="75"/>
      <c r="R49" s="75"/>
      <c r="S49" s="75"/>
    </row>
    <row r="50" spans="1:19" ht="15.75" thickBot="1">
      <c r="A50" s="75"/>
      <c r="B50" s="75"/>
      <c r="C50" s="75"/>
      <c r="D50" s="75"/>
      <c r="E50" s="75"/>
      <c r="F50" s="75"/>
      <c r="G50" s="89">
        <v>47</v>
      </c>
      <c r="H50" s="90">
        <v>47</v>
      </c>
      <c r="I50" s="100">
        <v>53</v>
      </c>
      <c r="J50" s="75"/>
      <c r="K50" s="75"/>
      <c r="L50" s="75"/>
      <c r="M50" s="75"/>
      <c r="N50" s="89">
        <v>46</v>
      </c>
      <c r="O50" s="97">
        <v>66.5</v>
      </c>
      <c r="P50" s="91">
        <f t="shared" si="0"/>
        <v>33.5</v>
      </c>
      <c r="Q50" s="75"/>
      <c r="R50" s="75"/>
      <c r="S50" s="75"/>
    </row>
    <row r="51" spans="1:19" ht="15.75" thickBot="1">
      <c r="A51" s="75"/>
      <c r="B51" s="75"/>
      <c r="C51" s="75"/>
      <c r="D51" s="75"/>
      <c r="E51" s="75"/>
      <c r="F51" s="75"/>
      <c r="G51" s="89">
        <v>48</v>
      </c>
      <c r="H51" s="90">
        <v>48</v>
      </c>
      <c r="I51" s="100">
        <v>52</v>
      </c>
      <c r="J51" s="75"/>
      <c r="K51" s="75"/>
      <c r="L51" s="75"/>
      <c r="M51" s="75"/>
      <c r="N51" s="89">
        <v>47</v>
      </c>
      <c r="O51" s="97">
        <v>68</v>
      </c>
      <c r="P51" s="91">
        <f t="shared" si="0"/>
        <v>32</v>
      </c>
      <c r="Q51" s="75"/>
      <c r="R51" s="75"/>
      <c r="S51" s="75"/>
    </row>
    <row r="52" spans="1:19" ht="15.75" thickBot="1">
      <c r="A52" s="75"/>
      <c r="B52" s="75"/>
      <c r="C52" s="75"/>
      <c r="D52" s="75"/>
      <c r="E52" s="75"/>
      <c r="F52" s="75"/>
      <c r="G52" s="89">
        <v>49</v>
      </c>
      <c r="H52" s="90">
        <v>49</v>
      </c>
      <c r="I52" s="100">
        <v>51</v>
      </c>
      <c r="J52" s="75"/>
      <c r="K52" s="75"/>
      <c r="L52" s="75"/>
      <c r="M52" s="75"/>
      <c r="N52" s="89">
        <v>48</v>
      </c>
      <c r="O52" s="97">
        <v>69.5</v>
      </c>
      <c r="P52" s="91">
        <f t="shared" si="0"/>
        <v>30.5</v>
      </c>
      <c r="Q52" s="75"/>
      <c r="R52" s="75"/>
      <c r="S52" s="75"/>
    </row>
    <row r="53" spans="1:19" ht="15.75" thickBot="1">
      <c r="A53" s="75"/>
      <c r="B53" s="75"/>
      <c r="C53" s="75"/>
      <c r="D53" s="75"/>
      <c r="E53" s="75"/>
      <c r="F53" s="75"/>
      <c r="G53" s="89">
        <v>50</v>
      </c>
      <c r="H53" s="90">
        <v>50</v>
      </c>
      <c r="I53" s="100">
        <v>50</v>
      </c>
      <c r="J53" s="75"/>
      <c r="K53" s="75"/>
      <c r="L53" s="75"/>
      <c r="M53" s="75"/>
      <c r="N53" s="89">
        <v>49</v>
      </c>
      <c r="O53" s="97">
        <v>71</v>
      </c>
      <c r="P53" s="91">
        <f t="shared" si="0"/>
        <v>29</v>
      </c>
      <c r="Q53" s="75"/>
      <c r="R53" s="75"/>
      <c r="S53" s="75"/>
    </row>
    <row r="54" spans="1:19" ht="15.75" thickBot="1">
      <c r="A54" s="75"/>
      <c r="B54" s="75"/>
      <c r="C54" s="75"/>
      <c r="D54" s="75"/>
      <c r="E54" s="75"/>
      <c r="F54" s="75"/>
      <c r="G54" s="89">
        <v>51</v>
      </c>
      <c r="H54" s="90">
        <v>51</v>
      </c>
      <c r="I54" s="100">
        <v>49</v>
      </c>
      <c r="J54" s="75"/>
      <c r="K54" s="75"/>
      <c r="L54" s="75"/>
      <c r="M54" s="75"/>
      <c r="N54" s="89">
        <v>50</v>
      </c>
      <c r="O54" s="97">
        <v>72.5</v>
      </c>
      <c r="P54" s="91">
        <f t="shared" si="0"/>
        <v>27.5</v>
      </c>
      <c r="Q54" s="75"/>
      <c r="R54" s="75"/>
      <c r="S54" s="75"/>
    </row>
    <row r="55" spans="1:19" ht="15.75" thickBot="1">
      <c r="A55" s="75"/>
      <c r="B55" s="75"/>
      <c r="C55" s="75"/>
      <c r="D55" s="75"/>
      <c r="E55" s="75"/>
      <c r="F55" s="75"/>
      <c r="G55" s="89">
        <v>52</v>
      </c>
      <c r="H55" s="90">
        <v>52</v>
      </c>
      <c r="I55" s="100">
        <v>48</v>
      </c>
      <c r="J55" s="75"/>
      <c r="K55" s="75"/>
      <c r="L55" s="75"/>
      <c r="M55" s="75"/>
      <c r="N55" s="89">
        <v>51</v>
      </c>
      <c r="O55" s="97">
        <v>74</v>
      </c>
      <c r="P55" s="91">
        <f t="shared" si="0"/>
        <v>26</v>
      </c>
      <c r="Q55" s="75"/>
      <c r="R55" s="75"/>
      <c r="S55" s="75"/>
    </row>
    <row r="56" spans="1:19" ht="15.75" thickBot="1">
      <c r="A56" s="75"/>
      <c r="B56" s="75"/>
      <c r="C56" s="75"/>
      <c r="D56" s="75"/>
      <c r="E56" s="75"/>
      <c r="F56" s="75"/>
      <c r="G56" s="89">
        <v>53</v>
      </c>
      <c r="H56" s="90">
        <v>53</v>
      </c>
      <c r="I56" s="100">
        <v>47</v>
      </c>
      <c r="J56" s="75"/>
      <c r="K56" s="75"/>
      <c r="L56" s="75"/>
      <c r="M56" s="75"/>
      <c r="N56" s="89">
        <v>52</v>
      </c>
      <c r="O56" s="97">
        <v>75.5</v>
      </c>
      <c r="P56" s="91">
        <f t="shared" si="0"/>
        <v>24.5</v>
      </c>
      <c r="Q56" s="75"/>
      <c r="R56" s="75"/>
      <c r="S56" s="75"/>
    </row>
    <row r="57" spans="1:19" ht="15.75" thickBot="1">
      <c r="A57" s="75"/>
      <c r="B57" s="75"/>
      <c r="C57" s="75"/>
      <c r="D57" s="75"/>
      <c r="E57" s="75"/>
      <c r="F57" s="75"/>
      <c r="G57" s="89">
        <v>54</v>
      </c>
      <c r="H57" s="90">
        <v>54</v>
      </c>
      <c r="I57" s="100">
        <v>46</v>
      </c>
      <c r="J57" s="75"/>
      <c r="K57" s="75"/>
      <c r="L57" s="75"/>
      <c r="M57" s="75"/>
      <c r="N57" s="89">
        <v>53</v>
      </c>
      <c r="O57" s="97">
        <v>77</v>
      </c>
      <c r="P57" s="91">
        <f t="shared" si="0"/>
        <v>23</v>
      </c>
      <c r="Q57" s="75"/>
      <c r="R57" s="75"/>
      <c r="S57" s="75"/>
    </row>
    <row r="58" spans="1:19" ht="15.75" thickBot="1">
      <c r="A58" s="75"/>
      <c r="B58" s="75"/>
      <c r="C58" s="75"/>
      <c r="D58" s="75"/>
      <c r="E58" s="75"/>
      <c r="F58" s="75"/>
      <c r="G58" s="89">
        <v>55</v>
      </c>
      <c r="H58" s="90">
        <v>55</v>
      </c>
      <c r="I58" s="100">
        <v>45</v>
      </c>
      <c r="J58" s="75"/>
      <c r="K58" s="75"/>
      <c r="L58" s="75"/>
      <c r="M58" s="75"/>
      <c r="N58" s="89">
        <v>54</v>
      </c>
      <c r="O58" s="97">
        <v>78.5</v>
      </c>
      <c r="P58" s="91">
        <f t="shared" si="0"/>
        <v>21.5</v>
      </c>
      <c r="Q58" s="75"/>
      <c r="R58" s="75"/>
      <c r="S58" s="75"/>
    </row>
    <row r="59" spans="1:19" ht="15.75" thickBot="1">
      <c r="A59" s="75"/>
      <c r="B59" s="75"/>
      <c r="C59" s="75"/>
      <c r="D59" s="75"/>
      <c r="E59" s="75"/>
      <c r="F59" s="75"/>
      <c r="G59" s="89">
        <v>56</v>
      </c>
      <c r="H59" s="90">
        <v>56</v>
      </c>
      <c r="I59" s="100">
        <v>44</v>
      </c>
      <c r="J59" s="75"/>
      <c r="K59" s="75"/>
      <c r="L59" s="75"/>
      <c r="M59" s="75"/>
      <c r="N59" s="89">
        <v>55</v>
      </c>
      <c r="O59" s="97">
        <v>80</v>
      </c>
      <c r="P59" s="91">
        <f t="shared" si="0"/>
        <v>20</v>
      </c>
      <c r="Q59" s="75"/>
      <c r="R59" s="75"/>
      <c r="S59" s="75"/>
    </row>
    <row r="60" spans="1:19" ht="15.75" thickBot="1">
      <c r="A60" s="75"/>
      <c r="B60" s="75"/>
      <c r="C60" s="75"/>
      <c r="D60" s="75"/>
      <c r="E60" s="75"/>
      <c r="F60" s="75"/>
      <c r="G60" s="89">
        <v>57</v>
      </c>
      <c r="H60" s="90">
        <v>57</v>
      </c>
      <c r="I60" s="100">
        <v>43</v>
      </c>
      <c r="J60" s="75"/>
      <c r="K60" s="75"/>
      <c r="L60" s="75"/>
      <c r="M60" s="75"/>
      <c r="N60" s="89">
        <v>56</v>
      </c>
      <c r="O60" s="97">
        <v>81.5</v>
      </c>
      <c r="P60" s="91">
        <f t="shared" si="0"/>
        <v>18.5</v>
      </c>
      <c r="Q60" s="75"/>
      <c r="R60" s="75"/>
      <c r="S60" s="75"/>
    </row>
    <row r="61" spans="1:19" ht="15.75" thickBot="1">
      <c r="A61" s="75"/>
      <c r="B61" s="75"/>
      <c r="C61" s="75"/>
      <c r="D61" s="75"/>
      <c r="E61" s="75"/>
      <c r="F61" s="75"/>
      <c r="G61" s="89">
        <v>58</v>
      </c>
      <c r="H61" s="90">
        <v>58</v>
      </c>
      <c r="I61" s="100">
        <v>42</v>
      </c>
      <c r="J61" s="75"/>
      <c r="K61" s="75"/>
      <c r="L61" s="75"/>
      <c r="M61" s="75"/>
      <c r="N61" s="89">
        <v>57</v>
      </c>
      <c r="O61" s="97">
        <v>83</v>
      </c>
      <c r="P61" s="91">
        <f t="shared" si="0"/>
        <v>17</v>
      </c>
      <c r="Q61" s="75"/>
      <c r="R61" s="75"/>
      <c r="S61" s="75"/>
    </row>
    <row r="62" spans="1:19" ht="15.75" thickBot="1">
      <c r="A62" s="75"/>
      <c r="B62" s="75"/>
      <c r="C62" s="75"/>
      <c r="D62" s="75"/>
      <c r="E62" s="75"/>
      <c r="F62" s="75"/>
      <c r="G62" s="89">
        <v>59</v>
      </c>
      <c r="H62" s="90">
        <v>59</v>
      </c>
      <c r="I62" s="100">
        <v>41</v>
      </c>
      <c r="J62" s="75"/>
      <c r="K62" s="75"/>
      <c r="L62" s="75"/>
      <c r="M62" s="75"/>
      <c r="N62" s="89">
        <v>58</v>
      </c>
      <c r="O62" s="97">
        <v>84.5</v>
      </c>
      <c r="P62" s="91">
        <f t="shared" si="0"/>
        <v>15.5</v>
      </c>
      <c r="Q62" s="75"/>
      <c r="R62" s="75"/>
      <c r="S62" s="75"/>
    </row>
    <row r="63" spans="1:19" ht="15.75" thickBot="1">
      <c r="A63" s="75"/>
      <c r="B63" s="75"/>
      <c r="C63" s="75"/>
      <c r="D63" s="75"/>
      <c r="E63" s="75"/>
      <c r="F63" s="75"/>
      <c r="G63" s="89">
        <v>60</v>
      </c>
      <c r="H63" s="90">
        <v>60</v>
      </c>
      <c r="I63" s="100">
        <v>40</v>
      </c>
      <c r="J63" s="75"/>
      <c r="K63" s="75"/>
      <c r="L63" s="75"/>
      <c r="M63" s="75"/>
      <c r="N63" s="89">
        <v>59</v>
      </c>
      <c r="O63" s="97">
        <v>85</v>
      </c>
      <c r="P63" s="106">
        <f t="shared" si="0"/>
        <v>14</v>
      </c>
      <c r="Q63" s="75"/>
      <c r="R63" s="75"/>
      <c r="S63" s="75"/>
    </row>
    <row r="64" spans="1:19" ht="15.75" thickBot="1">
      <c r="A64" s="75"/>
      <c r="B64" s="75"/>
      <c r="C64" s="75"/>
      <c r="D64" s="75"/>
      <c r="E64" s="75"/>
      <c r="F64" s="75"/>
      <c r="G64" s="89">
        <v>61</v>
      </c>
      <c r="H64" s="90">
        <v>61</v>
      </c>
      <c r="I64" s="100">
        <v>39</v>
      </c>
      <c r="J64" s="75"/>
      <c r="K64" s="75"/>
      <c r="L64" s="75"/>
      <c r="M64" s="75"/>
      <c r="N64" s="89">
        <v>60</v>
      </c>
      <c r="O64" s="75"/>
      <c r="P64" s="75"/>
      <c r="Q64" s="75"/>
      <c r="R64" s="75"/>
      <c r="S64" s="75"/>
    </row>
    <row r="65" spans="1:19" ht="15.75" thickBot="1">
      <c r="A65" s="75"/>
      <c r="B65" s="75"/>
      <c r="C65" s="75"/>
      <c r="D65" s="75"/>
      <c r="E65" s="75"/>
      <c r="F65" s="75"/>
      <c r="G65" s="89">
        <v>62</v>
      </c>
      <c r="H65" s="90">
        <v>62</v>
      </c>
      <c r="I65" s="100">
        <v>38</v>
      </c>
      <c r="J65" s="75"/>
      <c r="K65" s="75"/>
      <c r="L65" s="75"/>
      <c r="M65" s="75"/>
      <c r="N65" s="89">
        <v>61</v>
      </c>
      <c r="O65" s="114"/>
      <c r="P65" s="75"/>
      <c r="Q65" s="75"/>
      <c r="R65" s="75"/>
      <c r="S65" s="75"/>
    </row>
    <row r="66" spans="1:19" ht="15.75" thickBot="1">
      <c r="A66" s="75"/>
      <c r="B66" s="75"/>
      <c r="C66" s="75"/>
      <c r="D66" s="75"/>
      <c r="E66" s="75"/>
      <c r="F66" s="75"/>
      <c r="G66" s="89">
        <v>63</v>
      </c>
      <c r="H66" s="90">
        <v>63</v>
      </c>
      <c r="I66" s="100">
        <v>37</v>
      </c>
      <c r="J66" s="75"/>
      <c r="K66" s="75"/>
      <c r="L66" s="75"/>
      <c r="M66" s="75"/>
      <c r="N66" s="89">
        <v>62</v>
      </c>
      <c r="O66" s="114"/>
      <c r="P66" s="75"/>
      <c r="Q66" s="75"/>
      <c r="R66" s="75"/>
      <c r="S66" s="75"/>
    </row>
    <row r="67" spans="1:19" ht="15.75" thickBot="1">
      <c r="A67" s="75"/>
      <c r="B67" s="75"/>
      <c r="C67" s="75"/>
      <c r="D67" s="75"/>
      <c r="E67" s="75"/>
      <c r="F67" s="75"/>
      <c r="G67" s="89">
        <v>64</v>
      </c>
      <c r="H67" s="90">
        <v>64</v>
      </c>
      <c r="I67" s="100">
        <v>36</v>
      </c>
      <c r="J67" s="75"/>
      <c r="K67" s="75"/>
      <c r="L67" s="75"/>
      <c r="M67" s="75"/>
      <c r="N67" s="89">
        <v>63</v>
      </c>
      <c r="O67" s="114"/>
      <c r="P67" s="75"/>
      <c r="Q67" s="75"/>
      <c r="R67" s="75"/>
      <c r="S67" s="75"/>
    </row>
    <row r="68" spans="1:19" ht="15.75" thickBot="1">
      <c r="A68" s="75"/>
      <c r="B68" s="75"/>
      <c r="C68" s="75"/>
      <c r="D68" s="75"/>
      <c r="E68" s="75"/>
      <c r="F68" s="75"/>
      <c r="G68" s="89">
        <v>65</v>
      </c>
      <c r="H68" s="90">
        <v>65</v>
      </c>
      <c r="I68" s="100">
        <v>35</v>
      </c>
      <c r="J68" s="75"/>
      <c r="K68" s="75"/>
      <c r="L68" s="75"/>
      <c r="M68" s="75"/>
      <c r="N68" s="89">
        <v>64</v>
      </c>
      <c r="O68" s="114"/>
      <c r="P68" s="75"/>
      <c r="Q68" s="75"/>
      <c r="R68" s="75"/>
      <c r="S68" s="75"/>
    </row>
    <row r="69" spans="1:19" ht="15.75" thickBot="1">
      <c r="A69" s="75"/>
      <c r="B69" s="75"/>
      <c r="C69" s="75"/>
      <c r="D69" s="75"/>
      <c r="E69" s="75"/>
      <c r="F69" s="75"/>
      <c r="G69" s="89">
        <v>66</v>
      </c>
      <c r="H69" s="90">
        <v>66</v>
      </c>
      <c r="I69" s="100">
        <v>34</v>
      </c>
      <c r="J69" s="75"/>
      <c r="K69" s="75"/>
      <c r="L69" s="75"/>
      <c r="M69" s="75"/>
      <c r="N69" s="89">
        <v>65</v>
      </c>
      <c r="O69" s="114"/>
      <c r="P69" s="75"/>
      <c r="Q69" s="75"/>
      <c r="R69" s="75"/>
      <c r="S69" s="75"/>
    </row>
    <row r="70" spans="1:19" ht="15.75" thickBot="1">
      <c r="A70" s="75"/>
      <c r="B70" s="75"/>
      <c r="C70" s="75"/>
      <c r="D70" s="75"/>
      <c r="E70" s="75"/>
      <c r="F70" s="75"/>
      <c r="G70" s="89">
        <v>67</v>
      </c>
      <c r="H70" s="90">
        <v>67</v>
      </c>
      <c r="I70" s="100">
        <v>33</v>
      </c>
      <c r="J70" s="75"/>
      <c r="K70" s="75"/>
      <c r="L70" s="75"/>
      <c r="M70" s="75"/>
      <c r="N70" s="89">
        <v>66</v>
      </c>
      <c r="O70" s="114"/>
      <c r="P70" s="75"/>
      <c r="Q70" s="75"/>
      <c r="R70" s="75"/>
      <c r="S70" s="75"/>
    </row>
    <row r="71" spans="1:19" ht="15.75" thickBot="1">
      <c r="A71" s="75"/>
      <c r="B71" s="75"/>
      <c r="C71" s="75"/>
      <c r="D71" s="75"/>
      <c r="E71" s="75"/>
      <c r="F71" s="75"/>
      <c r="G71" s="89">
        <v>68</v>
      </c>
      <c r="H71" s="90">
        <v>68</v>
      </c>
      <c r="I71" s="100">
        <v>32</v>
      </c>
      <c r="J71" s="75"/>
      <c r="K71" s="75"/>
      <c r="L71" s="75"/>
      <c r="M71" s="75"/>
      <c r="N71" s="89">
        <v>67</v>
      </c>
      <c r="O71" s="114"/>
      <c r="P71" s="75"/>
      <c r="Q71" s="75"/>
      <c r="R71" s="75"/>
      <c r="S71" s="75"/>
    </row>
    <row r="72" spans="1:19" ht="15.75" thickBot="1">
      <c r="A72" s="75"/>
      <c r="B72" s="75"/>
      <c r="C72" s="75"/>
      <c r="D72" s="75"/>
      <c r="E72" s="75"/>
      <c r="F72" s="75"/>
      <c r="G72" s="89">
        <v>69</v>
      </c>
      <c r="H72" s="90">
        <v>69</v>
      </c>
      <c r="I72" s="100">
        <v>31</v>
      </c>
      <c r="J72" s="75"/>
      <c r="K72" s="75"/>
      <c r="L72" s="75"/>
      <c r="M72" s="75"/>
      <c r="N72" s="89">
        <v>68</v>
      </c>
      <c r="O72" s="114"/>
      <c r="P72" s="75"/>
      <c r="Q72" s="75"/>
      <c r="R72" s="75"/>
      <c r="S72" s="75"/>
    </row>
    <row r="73" spans="1:19" ht="15.75" thickBot="1">
      <c r="A73" s="75"/>
      <c r="B73" s="75"/>
      <c r="C73" s="75"/>
      <c r="D73" s="75"/>
      <c r="E73" s="75"/>
      <c r="F73" s="75"/>
      <c r="G73" s="89">
        <v>70</v>
      </c>
      <c r="H73" s="90">
        <v>70</v>
      </c>
      <c r="I73" s="115">
        <v>30</v>
      </c>
      <c r="J73" s="75"/>
      <c r="K73" s="75"/>
      <c r="L73" s="75"/>
      <c r="M73" s="75"/>
      <c r="N73" s="89">
        <v>69</v>
      </c>
      <c r="O73" s="114"/>
      <c r="P73" s="75"/>
      <c r="Q73" s="75"/>
      <c r="R73" s="75"/>
      <c r="S73" s="75"/>
    </row>
    <row r="74" spans="1:19" ht="15.75" thickBot="1">
      <c r="A74" s="75"/>
      <c r="B74" s="75"/>
      <c r="C74" s="75"/>
      <c r="D74" s="75"/>
      <c r="E74" s="75"/>
      <c r="F74" s="75"/>
      <c r="G74" s="79"/>
      <c r="H74" s="116"/>
      <c r="I74" s="117"/>
      <c r="J74" s="75"/>
      <c r="K74" s="75"/>
      <c r="L74" s="75"/>
      <c r="M74" s="75"/>
      <c r="N74" s="89">
        <v>70</v>
      </c>
      <c r="O74" s="114"/>
      <c r="P74" s="75"/>
      <c r="Q74" s="75"/>
      <c r="R74" s="75"/>
      <c r="S74" s="75"/>
    </row>
    <row r="75" spans="1:19" ht="15.75" thickBot="1">
      <c r="A75" s="75"/>
      <c r="B75" s="75"/>
      <c r="C75" s="75"/>
      <c r="D75" s="75"/>
      <c r="E75" s="75"/>
      <c r="F75" s="75"/>
      <c r="G75" s="79"/>
      <c r="H75" s="116"/>
      <c r="I75" s="78"/>
      <c r="J75" s="75"/>
      <c r="K75" s="75"/>
      <c r="L75" s="75"/>
      <c r="M75" s="75"/>
      <c r="N75" s="89"/>
      <c r="O75" s="114"/>
      <c r="P75" s="75"/>
      <c r="Q75" s="75"/>
      <c r="R75" s="75"/>
      <c r="S75" s="75"/>
    </row>
    <row r="76" spans="1:19">
      <c r="A76" s="75"/>
      <c r="B76" s="75"/>
      <c r="C76" s="75"/>
      <c r="D76" s="75"/>
      <c r="E76" s="75"/>
      <c r="F76" s="75"/>
      <c r="G76" s="79"/>
      <c r="H76" s="116"/>
      <c r="I76" s="78"/>
      <c r="J76" s="75"/>
      <c r="K76" s="75"/>
      <c r="L76" s="75"/>
      <c r="M76" s="75"/>
      <c r="N76" s="75"/>
      <c r="O76" s="75"/>
      <c r="P76" s="75"/>
      <c r="Q76" s="75"/>
      <c r="R76" s="75"/>
      <c r="S76" s="75"/>
    </row>
    <row r="77" spans="1:19">
      <c r="A77" s="75"/>
      <c r="B77" s="75"/>
      <c r="C77" s="75"/>
      <c r="D77" s="75"/>
      <c r="E77" s="75"/>
      <c r="F77" s="75"/>
      <c r="G77" s="79"/>
      <c r="H77" s="116"/>
      <c r="I77" s="78"/>
      <c r="J77" s="75"/>
      <c r="K77" s="75"/>
      <c r="L77" s="75"/>
      <c r="M77" s="75"/>
      <c r="N77" s="75"/>
      <c r="O77" s="75"/>
      <c r="P77" s="75"/>
      <c r="Q77" s="75"/>
      <c r="R77" s="75"/>
      <c r="S77" s="75"/>
    </row>
    <row r="78" spans="1:19">
      <c r="A78" s="75"/>
      <c r="B78" s="75"/>
      <c r="C78" s="75"/>
      <c r="D78" s="75"/>
      <c r="E78" s="75"/>
      <c r="F78" s="75"/>
      <c r="G78" s="79"/>
      <c r="H78" s="116"/>
      <c r="I78" s="78"/>
      <c r="J78" s="75"/>
      <c r="K78" s="75"/>
      <c r="L78" s="75"/>
      <c r="M78" s="75"/>
      <c r="N78" s="75"/>
      <c r="O78" s="75"/>
      <c r="P78" s="75"/>
      <c r="Q78" s="75"/>
      <c r="R78" s="75"/>
      <c r="S78" s="75"/>
    </row>
    <row r="79" spans="1:19">
      <c r="A79" s="75"/>
      <c r="B79" s="75"/>
      <c r="C79" s="75"/>
      <c r="D79" s="75"/>
      <c r="E79" s="75"/>
      <c r="F79" s="75"/>
      <c r="G79" s="79"/>
      <c r="H79" s="116"/>
      <c r="I79" s="78"/>
      <c r="J79" s="75"/>
      <c r="K79" s="75"/>
      <c r="L79" s="75"/>
      <c r="M79" s="75"/>
      <c r="N79" s="75"/>
      <c r="O79" s="75"/>
      <c r="P79" s="75"/>
      <c r="Q79" s="75"/>
      <c r="R79" s="75"/>
      <c r="S79" s="75"/>
    </row>
    <row r="80" spans="1:19">
      <c r="A80" s="75"/>
      <c r="B80" s="75"/>
      <c r="C80" s="75"/>
      <c r="D80" s="75"/>
      <c r="E80" s="75"/>
      <c r="F80" s="75"/>
      <c r="G80" s="79"/>
      <c r="H80" s="116"/>
      <c r="I80" s="78"/>
      <c r="J80" s="75"/>
      <c r="K80" s="75"/>
      <c r="L80" s="75"/>
      <c r="M80" s="75"/>
      <c r="N80" s="75"/>
      <c r="O80" s="75"/>
      <c r="P80" s="75"/>
      <c r="Q80" s="75"/>
      <c r="R80" s="75"/>
      <c r="S80" s="75"/>
    </row>
    <row r="81" spans="1:19">
      <c r="A81" s="75"/>
      <c r="B81" s="75"/>
      <c r="C81" s="75"/>
      <c r="D81" s="75"/>
      <c r="E81" s="75"/>
      <c r="F81" s="75"/>
      <c r="G81" s="79"/>
      <c r="H81" s="116"/>
      <c r="I81" s="78"/>
      <c r="J81" s="75"/>
      <c r="K81" s="75"/>
      <c r="L81" s="75"/>
      <c r="M81" s="75"/>
      <c r="N81" s="75"/>
      <c r="O81" s="75"/>
      <c r="P81" s="75"/>
      <c r="Q81" s="75"/>
      <c r="R81" s="75"/>
      <c r="S81" s="75"/>
    </row>
    <row r="82" spans="1:19">
      <c r="A82" s="75"/>
      <c r="B82" s="75"/>
      <c r="C82" s="75"/>
      <c r="D82" s="75"/>
      <c r="E82" s="75"/>
      <c r="F82" s="75"/>
      <c r="G82" s="79"/>
      <c r="H82" s="116"/>
      <c r="I82" s="78"/>
      <c r="J82" s="75"/>
      <c r="K82" s="75"/>
      <c r="L82" s="75"/>
      <c r="M82" s="75"/>
      <c r="N82" s="75"/>
      <c r="O82" s="75"/>
      <c r="P82" s="75"/>
      <c r="Q82" s="75"/>
      <c r="R82" s="75"/>
      <c r="S82" s="75"/>
    </row>
    <row r="83" spans="1:19">
      <c r="A83" s="75"/>
      <c r="B83" s="75"/>
      <c r="C83" s="75"/>
      <c r="D83" s="75"/>
      <c r="E83" s="75"/>
      <c r="F83" s="75"/>
      <c r="G83" s="79"/>
      <c r="H83" s="116"/>
      <c r="I83" s="78"/>
      <c r="J83" s="75"/>
      <c r="K83" s="75"/>
      <c r="L83" s="75"/>
      <c r="M83" s="75"/>
      <c r="N83" s="75"/>
      <c r="O83" s="75"/>
      <c r="P83" s="75"/>
      <c r="Q83" s="75"/>
      <c r="R83" s="75"/>
      <c r="S83" s="75"/>
    </row>
    <row r="84" spans="1:19">
      <c r="A84" s="75"/>
      <c r="B84" s="75"/>
      <c r="C84" s="75"/>
      <c r="D84" s="75"/>
      <c r="E84" s="75"/>
      <c r="F84" s="75"/>
      <c r="G84" s="79"/>
      <c r="H84" s="116"/>
      <c r="I84" s="78"/>
      <c r="J84" s="75"/>
      <c r="K84" s="75"/>
      <c r="L84" s="75"/>
      <c r="M84" s="75"/>
      <c r="N84" s="75"/>
      <c r="O84" s="75"/>
      <c r="P84" s="75"/>
      <c r="Q84" s="75"/>
      <c r="R84" s="75"/>
      <c r="S84" s="75"/>
    </row>
    <row r="85" spans="1:19">
      <c r="A85" s="75"/>
      <c r="B85" s="75"/>
      <c r="C85" s="75"/>
      <c r="D85" s="75"/>
      <c r="E85" s="75"/>
      <c r="F85" s="75"/>
      <c r="G85" s="79"/>
      <c r="H85" s="116"/>
      <c r="I85" s="78"/>
      <c r="J85" s="75"/>
      <c r="K85" s="75"/>
      <c r="L85" s="75"/>
      <c r="M85" s="75"/>
      <c r="N85" s="75"/>
      <c r="O85" s="75"/>
      <c r="P85" s="75"/>
      <c r="Q85" s="75"/>
      <c r="R85" s="75"/>
      <c r="S85" s="75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5"/>
  <sheetViews>
    <sheetView zoomScale="70" zoomScaleNormal="70" workbookViewId="0">
      <selection activeCell="A23" sqref="A23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126"/>
      <c r="L1" s="126"/>
      <c r="M1" s="126"/>
      <c r="N1" s="126"/>
      <c r="O1" s="126"/>
      <c r="P1" s="126"/>
      <c r="Q1" s="126"/>
      <c r="R1" s="126"/>
    </row>
    <row r="2" spans="1:23" ht="16.5">
      <c r="A2" s="38">
        <v>10</v>
      </c>
      <c r="B2" s="38">
        <v>4.5</v>
      </c>
      <c r="C2" s="38">
        <v>9</v>
      </c>
      <c r="D2" s="38">
        <v>0</v>
      </c>
      <c r="E2" s="39">
        <f t="shared" ref="E2" si="0">B2/12</f>
        <v>0.375</v>
      </c>
      <c r="F2" s="39">
        <f t="shared" ref="F2" si="1">D2/12</f>
        <v>0</v>
      </c>
      <c r="G2" s="39">
        <f t="shared" ref="G2" si="2">A2+E2</f>
        <v>10.375</v>
      </c>
      <c r="H2" s="39">
        <f t="shared" ref="H2" si="3">C2+F2</f>
        <v>9</v>
      </c>
      <c r="I2" s="40">
        <f t="shared" ref="I2" si="4">G2*H2</f>
        <v>93.375</v>
      </c>
      <c r="J2" s="40">
        <f>I2</f>
        <v>93.375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8">
        <v>15</v>
      </c>
      <c r="B3" s="38">
        <v>0</v>
      </c>
      <c r="C3" s="38">
        <v>9</v>
      </c>
      <c r="D3" s="38">
        <v>0</v>
      </c>
      <c r="E3" s="39">
        <f t="shared" ref="E3:I23" si="5">B3/12</f>
        <v>0</v>
      </c>
      <c r="F3" s="39">
        <f t="shared" ref="F3:F30" si="6">D3/12</f>
        <v>0</v>
      </c>
      <c r="G3" s="39">
        <f t="shared" ref="G3:G30" si="7">A3+E3</f>
        <v>15</v>
      </c>
      <c r="H3" s="39">
        <f t="shared" ref="H3:H30" si="8">C3+F3</f>
        <v>9</v>
      </c>
      <c r="I3" s="40">
        <f t="shared" ref="I3:I22" si="9">G3*H3</f>
        <v>135</v>
      </c>
      <c r="J3" s="40">
        <f>J2+I3</f>
        <v>228.375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8">
        <v>8</v>
      </c>
      <c r="B4" s="38">
        <v>0</v>
      </c>
      <c r="C4" s="38">
        <v>7</v>
      </c>
      <c r="D4" s="38">
        <v>0</v>
      </c>
      <c r="E4" s="39">
        <f t="shared" si="5"/>
        <v>0</v>
      </c>
      <c r="F4" s="39">
        <f t="shared" si="6"/>
        <v>0</v>
      </c>
      <c r="G4" s="39">
        <f t="shared" si="7"/>
        <v>8</v>
      </c>
      <c r="H4" s="39">
        <f t="shared" si="8"/>
        <v>7</v>
      </c>
      <c r="I4" s="40">
        <f t="shared" si="9"/>
        <v>56</v>
      </c>
      <c r="J4" s="40">
        <f t="shared" ref="J4:J30" si="10">J3+I4</f>
        <v>284.375</v>
      </c>
      <c r="K4" s="41" t="s">
        <v>88</v>
      </c>
      <c r="L4" s="41"/>
      <c r="M4" s="41"/>
      <c r="N4" s="41" t="s">
        <v>89</v>
      </c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>
      <c r="A5" s="38">
        <v>3</v>
      </c>
      <c r="B5" s="38">
        <v>0</v>
      </c>
      <c r="C5" s="38">
        <v>11</v>
      </c>
      <c r="D5" s="38">
        <v>0</v>
      </c>
      <c r="E5" s="39">
        <f t="shared" si="5"/>
        <v>0</v>
      </c>
      <c r="F5" s="39">
        <f t="shared" si="6"/>
        <v>0</v>
      </c>
      <c r="G5" s="39">
        <f t="shared" si="7"/>
        <v>3</v>
      </c>
      <c r="H5" s="39">
        <f t="shared" si="8"/>
        <v>11</v>
      </c>
      <c r="I5" s="40">
        <f t="shared" si="9"/>
        <v>33</v>
      </c>
      <c r="J5" s="40">
        <f t="shared" si="10"/>
        <v>317.375</v>
      </c>
      <c r="K5" s="41"/>
      <c r="L5" s="41"/>
      <c r="M5" s="41"/>
      <c r="N5" s="41">
        <f t="shared" ref="N5:N18" si="11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>
      <c r="A6" s="38">
        <v>3</v>
      </c>
      <c r="B6" s="38">
        <v>6</v>
      </c>
      <c r="C6" s="38">
        <v>7</v>
      </c>
      <c r="D6" s="38">
        <v>0</v>
      </c>
      <c r="E6" s="39">
        <f t="shared" si="5"/>
        <v>0.5</v>
      </c>
      <c r="F6" s="39">
        <f t="shared" si="6"/>
        <v>0</v>
      </c>
      <c r="G6" s="39">
        <f t="shared" si="7"/>
        <v>3.5</v>
      </c>
      <c r="H6" s="39">
        <f t="shared" si="8"/>
        <v>7</v>
      </c>
      <c r="I6" s="40">
        <f t="shared" si="9"/>
        <v>24.5</v>
      </c>
      <c r="J6" s="40">
        <f t="shared" si="10"/>
        <v>341.875</v>
      </c>
      <c r="K6" s="41"/>
      <c r="L6" s="41"/>
      <c r="M6" s="41"/>
      <c r="N6" s="41">
        <f t="shared" si="11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>
      <c r="A7" s="38">
        <v>0</v>
      </c>
      <c r="B7" s="38">
        <v>0</v>
      </c>
      <c r="C7" s="38">
        <v>0</v>
      </c>
      <c r="D7" s="38">
        <v>0</v>
      </c>
      <c r="E7" s="39">
        <f t="shared" si="5"/>
        <v>0</v>
      </c>
      <c r="F7" s="39">
        <f t="shared" si="6"/>
        <v>0</v>
      </c>
      <c r="G7" s="39">
        <f t="shared" si="7"/>
        <v>0</v>
      </c>
      <c r="H7" s="39">
        <f t="shared" si="8"/>
        <v>0</v>
      </c>
      <c r="I7" s="40">
        <f t="shared" si="9"/>
        <v>0</v>
      </c>
      <c r="J7" s="40">
        <f t="shared" si="10"/>
        <v>341.875</v>
      </c>
      <c r="K7" s="41"/>
      <c r="L7" s="41"/>
      <c r="M7" s="41"/>
      <c r="N7" s="41">
        <f t="shared" si="11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>
      <c r="A8" s="38">
        <v>0</v>
      </c>
      <c r="B8" s="38">
        <v>0</v>
      </c>
      <c r="C8" s="38">
        <v>0</v>
      </c>
      <c r="D8" s="38">
        <v>0</v>
      </c>
      <c r="E8" s="39">
        <f t="shared" si="5"/>
        <v>0</v>
      </c>
      <c r="F8" s="39">
        <f t="shared" si="6"/>
        <v>0</v>
      </c>
      <c r="G8" s="39">
        <f t="shared" si="7"/>
        <v>0</v>
      </c>
      <c r="H8" s="39">
        <f t="shared" si="8"/>
        <v>0</v>
      </c>
      <c r="I8" s="40">
        <f t="shared" si="9"/>
        <v>0</v>
      </c>
      <c r="J8" s="40">
        <f t="shared" si="10"/>
        <v>341.875</v>
      </c>
      <c r="K8" s="41"/>
      <c r="L8" s="41"/>
      <c r="M8" s="41"/>
      <c r="N8" s="41">
        <f t="shared" si="11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>
      <c r="A9" s="38">
        <v>0</v>
      </c>
      <c r="B9" s="38">
        <v>0</v>
      </c>
      <c r="C9" s="38">
        <v>0</v>
      </c>
      <c r="D9" s="38">
        <v>0</v>
      </c>
      <c r="E9" s="39">
        <f t="shared" si="5"/>
        <v>0</v>
      </c>
      <c r="F9" s="39">
        <f t="shared" si="6"/>
        <v>0</v>
      </c>
      <c r="G9" s="39">
        <f t="shared" si="7"/>
        <v>0</v>
      </c>
      <c r="H9" s="39">
        <f t="shared" si="8"/>
        <v>0</v>
      </c>
      <c r="I9" s="40">
        <f t="shared" si="9"/>
        <v>0</v>
      </c>
      <c r="J9" s="40">
        <f t="shared" si="10"/>
        <v>341.875</v>
      </c>
      <c r="K9" s="41"/>
      <c r="L9" s="41"/>
      <c r="M9" s="41"/>
      <c r="N9" s="41">
        <f t="shared" si="11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>
      <c r="A10" s="38">
        <v>0</v>
      </c>
      <c r="B10" s="38">
        <v>0</v>
      </c>
      <c r="C10" s="38">
        <v>0</v>
      </c>
      <c r="D10" s="38">
        <v>0</v>
      </c>
      <c r="E10" s="39">
        <f t="shared" si="5"/>
        <v>0</v>
      </c>
      <c r="F10" s="39">
        <f t="shared" si="6"/>
        <v>0</v>
      </c>
      <c r="G10" s="39">
        <f t="shared" si="7"/>
        <v>0</v>
      </c>
      <c r="H10" s="39">
        <f t="shared" si="8"/>
        <v>0</v>
      </c>
      <c r="I10" s="40">
        <f t="shared" si="9"/>
        <v>0</v>
      </c>
      <c r="J10" s="40">
        <f t="shared" si="10"/>
        <v>341.875</v>
      </c>
      <c r="K10" s="41"/>
      <c r="L10" s="41"/>
      <c r="M10" s="41"/>
      <c r="N10" s="41">
        <f t="shared" si="11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>
      <c r="A11" s="38">
        <v>0</v>
      </c>
      <c r="B11" s="38">
        <v>0</v>
      </c>
      <c r="C11" s="38">
        <v>0</v>
      </c>
      <c r="D11" s="38">
        <v>0</v>
      </c>
      <c r="E11" s="39">
        <f t="shared" si="5"/>
        <v>0</v>
      </c>
      <c r="F11" s="39">
        <f t="shared" si="6"/>
        <v>0</v>
      </c>
      <c r="G11" s="39">
        <f t="shared" si="7"/>
        <v>0</v>
      </c>
      <c r="H11" s="39">
        <f t="shared" si="8"/>
        <v>0</v>
      </c>
      <c r="I11" s="40">
        <f t="shared" si="9"/>
        <v>0</v>
      </c>
      <c r="J11" s="40">
        <f t="shared" si="10"/>
        <v>341.875</v>
      </c>
      <c r="K11" s="41"/>
      <c r="L11" s="41"/>
      <c r="M11" s="41"/>
      <c r="N11" s="41">
        <f t="shared" si="11"/>
        <v>0</v>
      </c>
      <c r="O11" s="41"/>
      <c r="P11" s="41"/>
      <c r="Q11" s="41"/>
      <c r="R11" s="42"/>
      <c r="T11" s="36"/>
    </row>
    <row r="12" spans="1:23" ht="16.5">
      <c r="A12" s="38">
        <v>0</v>
      </c>
      <c r="B12" s="38">
        <v>0</v>
      </c>
      <c r="C12" s="38">
        <v>0</v>
      </c>
      <c r="D12" s="38">
        <v>0</v>
      </c>
      <c r="E12" s="39">
        <f t="shared" si="5"/>
        <v>0</v>
      </c>
      <c r="F12" s="39">
        <f t="shared" si="6"/>
        <v>0</v>
      </c>
      <c r="G12" s="39">
        <f t="shared" si="7"/>
        <v>0</v>
      </c>
      <c r="H12" s="39">
        <f t="shared" si="8"/>
        <v>0</v>
      </c>
      <c r="I12" s="46">
        <f t="shared" si="9"/>
        <v>0</v>
      </c>
      <c r="J12" s="40">
        <f>J11+I12</f>
        <v>341.875</v>
      </c>
      <c r="K12" s="41"/>
      <c r="L12" s="41"/>
      <c r="M12" s="41"/>
      <c r="N12" s="41">
        <f t="shared" si="11"/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>
      <c r="A13" s="38">
        <v>0</v>
      </c>
      <c r="B13" s="38">
        <v>0</v>
      </c>
      <c r="C13" s="38">
        <v>0</v>
      </c>
      <c r="D13" s="38">
        <v>0</v>
      </c>
      <c r="E13" s="39">
        <f t="shared" si="5"/>
        <v>0</v>
      </c>
      <c r="F13" s="39">
        <f t="shared" si="6"/>
        <v>0</v>
      </c>
      <c r="G13" s="39">
        <f t="shared" si="7"/>
        <v>0</v>
      </c>
      <c r="H13" s="39">
        <f t="shared" si="8"/>
        <v>0</v>
      </c>
      <c r="I13" s="40">
        <f t="shared" si="9"/>
        <v>0</v>
      </c>
      <c r="J13" s="40">
        <f t="shared" si="10"/>
        <v>341.875</v>
      </c>
      <c r="K13" s="41"/>
      <c r="L13" s="41"/>
      <c r="M13" s="41"/>
      <c r="N13" s="41">
        <f t="shared" si="11"/>
        <v>0</v>
      </c>
      <c r="O13" s="41"/>
      <c r="P13" s="41"/>
      <c r="Q13" s="41"/>
      <c r="R13" s="42"/>
    </row>
    <row r="14" spans="1:23" ht="16.5">
      <c r="A14" s="38">
        <v>0</v>
      </c>
      <c r="B14" s="38">
        <v>0</v>
      </c>
      <c r="C14" s="38">
        <v>0</v>
      </c>
      <c r="D14" s="38">
        <v>0</v>
      </c>
      <c r="E14" s="39">
        <f t="shared" si="5"/>
        <v>0</v>
      </c>
      <c r="F14" s="39">
        <f t="shared" si="6"/>
        <v>0</v>
      </c>
      <c r="G14" s="39">
        <f t="shared" si="7"/>
        <v>0</v>
      </c>
      <c r="H14" s="39">
        <f t="shared" si="8"/>
        <v>0</v>
      </c>
      <c r="I14" s="40">
        <f t="shared" si="9"/>
        <v>0</v>
      </c>
      <c r="J14" s="40">
        <f t="shared" si="10"/>
        <v>341.875</v>
      </c>
      <c r="K14" s="41"/>
      <c r="L14" s="41"/>
      <c r="M14" s="41"/>
      <c r="N14" s="47"/>
      <c r="O14" s="41"/>
      <c r="P14" s="41"/>
      <c r="Q14" s="41"/>
      <c r="R14" s="42"/>
    </row>
    <row r="15" spans="1:23" ht="16.5">
      <c r="A15" s="38">
        <v>0</v>
      </c>
      <c r="B15" s="38">
        <v>0</v>
      </c>
      <c r="C15" s="38">
        <v>0</v>
      </c>
      <c r="D15" s="38">
        <v>0</v>
      </c>
      <c r="E15" s="48">
        <f t="shared" si="5"/>
        <v>0</v>
      </c>
      <c r="F15" s="48">
        <f t="shared" si="6"/>
        <v>0</v>
      </c>
      <c r="G15" s="48">
        <f t="shared" si="7"/>
        <v>0</v>
      </c>
      <c r="H15" s="48">
        <f t="shared" si="8"/>
        <v>0</v>
      </c>
      <c r="I15" s="46">
        <f t="shared" si="9"/>
        <v>0</v>
      </c>
      <c r="J15" s="40">
        <f t="shared" si="10"/>
        <v>341.875</v>
      </c>
      <c r="K15" s="41"/>
      <c r="L15" s="41"/>
      <c r="M15" s="41"/>
      <c r="N15" s="41">
        <f>L15*M15</f>
        <v>0</v>
      </c>
      <c r="O15" s="41"/>
      <c r="P15" s="41"/>
      <c r="Q15" s="41"/>
      <c r="R15" s="42"/>
    </row>
    <row r="16" spans="1:23" ht="16.5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9"/>
        <v>0</v>
      </c>
      <c r="J16" s="40">
        <f t="shared" si="10"/>
        <v>341.875</v>
      </c>
      <c r="K16" s="41"/>
      <c r="L16" s="41"/>
      <c r="M16" s="41"/>
      <c r="N16" s="41">
        <f t="shared" si="11"/>
        <v>0</v>
      </c>
      <c r="O16" s="41"/>
      <c r="P16" s="41"/>
      <c r="Q16" s="41"/>
      <c r="R16" s="42"/>
    </row>
    <row r="17" spans="1:21" ht="16.5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9"/>
        <v>0</v>
      </c>
      <c r="J17" s="40">
        <f t="shared" si="10"/>
        <v>341.875</v>
      </c>
      <c r="K17" s="41"/>
      <c r="L17" s="41"/>
      <c r="M17" s="41"/>
      <c r="N17" s="41">
        <f t="shared" si="11"/>
        <v>0</v>
      </c>
      <c r="O17" s="41"/>
      <c r="P17" s="41"/>
      <c r="Q17" s="41"/>
      <c r="R17" s="42"/>
    </row>
    <row r="18" spans="1:21" ht="16.5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10"/>
        <v>341.875</v>
      </c>
      <c r="K18" s="41"/>
      <c r="L18" s="41"/>
      <c r="M18" s="41"/>
      <c r="N18" s="41">
        <f t="shared" si="11"/>
        <v>0</v>
      </c>
      <c r="O18" s="41"/>
      <c r="P18" s="41"/>
      <c r="Q18" s="41"/>
      <c r="R18" s="42"/>
    </row>
    <row r="19" spans="1:21" ht="16.5">
      <c r="A19" s="38">
        <v>0</v>
      </c>
      <c r="B19" s="38">
        <v>0</v>
      </c>
      <c r="C19" s="38">
        <v>0</v>
      </c>
      <c r="D19" s="38">
        <v>0</v>
      </c>
      <c r="E19" s="48">
        <f t="shared" si="5"/>
        <v>0</v>
      </c>
      <c r="F19" s="48">
        <f t="shared" si="6"/>
        <v>0</v>
      </c>
      <c r="G19" s="48">
        <f t="shared" si="7"/>
        <v>0</v>
      </c>
      <c r="H19" s="48">
        <f t="shared" si="8"/>
        <v>0</v>
      </c>
      <c r="I19" s="46">
        <f t="shared" si="9"/>
        <v>0</v>
      </c>
      <c r="J19" s="40">
        <f t="shared" si="10"/>
        <v>341.875</v>
      </c>
      <c r="K19" s="41"/>
      <c r="L19" s="41"/>
      <c r="M19" s="41"/>
      <c r="N19" s="47">
        <f>SUM(N15:N18)</f>
        <v>0</v>
      </c>
      <c r="O19" s="41"/>
      <c r="P19" s="41"/>
      <c r="Q19" s="41"/>
      <c r="R19" s="42"/>
    </row>
    <row r="20" spans="1:21" ht="16.5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341.875</v>
      </c>
      <c r="K20" s="41"/>
      <c r="L20" s="41"/>
      <c r="M20" s="41"/>
      <c r="N20" s="41"/>
      <c r="O20" s="41"/>
      <c r="P20" s="49"/>
      <c r="Q20" s="49"/>
      <c r="R20" s="42"/>
    </row>
    <row r="21" spans="1:21" ht="16.5">
      <c r="A21" s="38">
        <v>0</v>
      </c>
      <c r="B21" s="38">
        <v>0</v>
      </c>
      <c r="C21" s="38">
        <v>0</v>
      </c>
      <c r="D21" s="38">
        <v>0</v>
      </c>
      <c r="E21" s="48">
        <f t="shared" si="5"/>
        <v>0</v>
      </c>
      <c r="F21" s="48">
        <f t="shared" si="6"/>
        <v>0</v>
      </c>
      <c r="G21" s="48">
        <f t="shared" si="7"/>
        <v>0</v>
      </c>
      <c r="H21" s="48">
        <f t="shared" si="8"/>
        <v>0</v>
      </c>
      <c r="I21" s="46">
        <f t="shared" si="9"/>
        <v>0</v>
      </c>
      <c r="J21" s="40">
        <f t="shared" si="10"/>
        <v>341.875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>
      <c r="A22" s="38">
        <v>0</v>
      </c>
      <c r="B22" s="38">
        <v>0</v>
      </c>
      <c r="C22" s="38">
        <v>0</v>
      </c>
      <c r="D22" s="38">
        <v>0</v>
      </c>
      <c r="E22" s="48">
        <f t="shared" si="5"/>
        <v>0</v>
      </c>
      <c r="F22" s="48">
        <f t="shared" si="6"/>
        <v>0</v>
      </c>
      <c r="G22" s="48">
        <f t="shared" si="7"/>
        <v>0</v>
      </c>
      <c r="H22" s="48">
        <f t="shared" si="8"/>
        <v>0</v>
      </c>
      <c r="I22" s="46">
        <f t="shared" si="9"/>
        <v>0</v>
      </c>
      <c r="J22" s="40">
        <f t="shared" si="10"/>
        <v>341.875</v>
      </c>
      <c r="K22" s="41"/>
      <c r="L22" s="41"/>
      <c r="M22" s="41"/>
      <c r="N22" s="42"/>
      <c r="O22" s="41"/>
      <c r="P22" s="41"/>
      <c r="Q22" s="41"/>
      <c r="R22" s="42"/>
    </row>
    <row r="23" spans="1:21" ht="16.5">
      <c r="A23" s="38">
        <v>0</v>
      </c>
      <c r="B23" s="38">
        <v>0</v>
      </c>
      <c r="C23" s="38">
        <v>0</v>
      </c>
      <c r="D23" s="38">
        <v>0</v>
      </c>
      <c r="E23" s="48">
        <f t="shared" si="5"/>
        <v>0</v>
      </c>
      <c r="F23" s="48">
        <f t="shared" si="5"/>
        <v>0</v>
      </c>
      <c r="G23" s="48">
        <f t="shared" si="5"/>
        <v>0</v>
      </c>
      <c r="H23" s="48">
        <f t="shared" si="5"/>
        <v>0</v>
      </c>
      <c r="I23" s="48">
        <f t="shared" si="5"/>
        <v>0</v>
      </c>
      <c r="J23" s="40">
        <f t="shared" si="10"/>
        <v>341.875</v>
      </c>
      <c r="K23" s="41" t="s">
        <v>90</v>
      </c>
      <c r="L23" s="41" t="s">
        <v>91</v>
      </c>
      <c r="M23" s="41"/>
      <c r="N23" s="42"/>
      <c r="O23" s="41"/>
      <c r="P23" s="41" t="s">
        <v>93</v>
      </c>
      <c r="Q23" s="41"/>
      <c r="R23" s="42"/>
    </row>
    <row r="24" spans="1:21" ht="16.5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12">B24/12</f>
        <v>0</v>
      </c>
      <c r="F24" s="48">
        <f t="shared" si="12"/>
        <v>0</v>
      </c>
      <c r="G24" s="48">
        <f t="shared" si="12"/>
        <v>0</v>
      </c>
      <c r="H24" s="48">
        <f t="shared" si="12"/>
        <v>0</v>
      </c>
      <c r="I24" s="48">
        <f t="shared" si="12"/>
        <v>0</v>
      </c>
      <c r="J24" s="40">
        <f t="shared" si="10"/>
        <v>341.875</v>
      </c>
      <c r="K24" s="41"/>
      <c r="L24" s="41"/>
      <c r="M24" s="41"/>
      <c r="N24" s="50" t="s">
        <v>89</v>
      </c>
      <c r="O24" s="47"/>
      <c r="P24" s="41"/>
      <c r="Q24" s="41"/>
      <c r="R24" s="50" t="s">
        <v>89</v>
      </c>
    </row>
    <row r="25" spans="1:21" ht="16.5">
      <c r="A25" s="38">
        <v>0</v>
      </c>
      <c r="B25" s="38">
        <v>0</v>
      </c>
      <c r="C25" s="38">
        <v>0</v>
      </c>
      <c r="D25" s="38">
        <v>0</v>
      </c>
      <c r="E25" s="48">
        <f t="shared" si="12"/>
        <v>0</v>
      </c>
      <c r="F25" s="48">
        <f t="shared" si="12"/>
        <v>0</v>
      </c>
      <c r="G25" s="48">
        <f t="shared" si="12"/>
        <v>0</v>
      </c>
      <c r="H25" s="48">
        <f t="shared" si="12"/>
        <v>0</v>
      </c>
      <c r="I25" s="48">
        <f t="shared" si="12"/>
        <v>0</v>
      </c>
      <c r="J25" s="40">
        <f t="shared" si="10"/>
        <v>341.875</v>
      </c>
      <c r="K25" s="41"/>
      <c r="L25" s="41"/>
      <c r="M25" s="51"/>
      <c r="N25" s="41"/>
      <c r="O25" s="41"/>
      <c r="P25" s="41"/>
      <c r="Q25" s="41"/>
      <c r="R25" s="41"/>
    </row>
    <row r="26" spans="1:21" ht="16.5">
      <c r="A26" s="38">
        <v>0</v>
      </c>
      <c r="B26" s="38">
        <v>0</v>
      </c>
      <c r="C26" s="38">
        <v>0</v>
      </c>
      <c r="D26" s="38">
        <v>0</v>
      </c>
      <c r="E26" s="48">
        <f t="shared" si="12"/>
        <v>0</v>
      </c>
      <c r="F26" s="48">
        <f t="shared" si="12"/>
        <v>0</v>
      </c>
      <c r="G26" s="48">
        <f t="shared" si="12"/>
        <v>0</v>
      </c>
      <c r="H26" s="48">
        <f t="shared" si="12"/>
        <v>0</v>
      </c>
      <c r="I26" s="48">
        <f t="shared" si="12"/>
        <v>0</v>
      </c>
      <c r="J26" s="40">
        <f t="shared" si="10"/>
        <v>341.875</v>
      </c>
      <c r="K26" s="41"/>
      <c r="L26" s="41"/>
      <c r="M26" s="51"/>
      <c r="N26" s="41"/>
      <c r="O26" s="41"/>
      <c r="P26" s="41" t="s">
        <v>75</v>
      </c>
      <c r="Q26" s="55">
        <v>0.1</v>
      </c>
      <c r="R26" s="41"/>
    </row>
    <row r="27" spans="1:21" ht="16.5">
      <c r="A27" s="38">
        <v>0</v>
      </c>
      <c r="B27" s="38">
        <v>0</v>
      </c>
      <c r="C27" s="38">
        <v>0</v>
      </c>
      <c r="D27" s="38">
        <v>0</v>
      </c>
      <c r="E27" s="48">
        <f t="shared" si="12"/>
        <v>0</v>
      </c>
      <c r="F27" s="48">
        <f t="shared" si="12"/>
        <v>0</v>
      </c>
      <c r="G27" s="48">
        <f t="shared" si="12"/>
        <v>0</v>
      </c>
      <c r="H27" s="48">
        <f t="shared" si="12"/>
        <v>0</v>
      </c>
      <c r="I27" s="48">
        <f t="shared" si="12"/>
        <v>0</v>
      </c>
      <c r="J27" s="40">
        <f t="shared" si="10"/>
        <v>341.875</v>
      </c>
      <c r="K27" s="41"/>
      <c r="L27" s="41"/>
      <c r="M27" s="41"/>
      <c r="N27" s="41"/>
      <c r="O27" s="41"/>
      <c r="P27" s="41"/>
      <c r="Q27" s="41"/>
      <c r="R27" s="41"/>
    </row>
    <row r="28" spans="1:21" ht="16.5">
      <c r="A28" s="38">
        <v>0</v>
      </c>
      <c r="B28" s="38">
        <v>0</v>
      </c>
      <c r="C28" s="38">
        <v>0</v>
      </c>
      <c r="D28" s="38">
        <v>0</v>
      </c>
      <c r="E28" s="48">
        <f t="shared" si="12"/>
        <v>0</v>
      </c>
      <c r="F28" s="48">
        <f t="shared" si="12"/>
        <v>0</v>
      </c>
      <c r="G28" s="48">
        <f t="shared" si="12"/>
        <v>0</v>
      </c>
      <c r="H28" s="48">
        <f t="shared" si="12"/>
        <v>0</v>
      </c>
      <c r="I28" s="48">
        <f t="shared" si="12"/>
        <v>0</v>
      </c>
      <c r="J28" s="40">
        <f t="shared" si="10"/>
        <v>341.875</v>
      </c>
      <c r="K28" s="41"/>
      <c r="L28" s="41"/>
      <c r="M28" s="41"/>
      <c r="N28" s="41" t="s">
        <v>92</v>
      </c>
      <c r="O28" s="50" t="s">
        <v>89</v>
      </c>
      <c r="P28" s="41"/>
      <c r="Q28" s="41"/>
      <c r="R28" s="41"/>
    </row>
    <row r="29" spans="1:21" ht="16.5">
      <c r="A29" s="38">
        <v>0</v>
      </c>
      <c r="B29" s="38">
        <v>0</v>
      </c>
      <c r="C29" s="38">
        <v>0</v>
      </c>
      <c r="D29" s="38">
        <v>0</v>
      </c>
      <c r="E29" s="48">
        <f t="shared" si="12"/>
        <v>0</v>
      </c>
      <c r="F29" s="48">
        <f t="shared" si="6"/>
        <v>0</v>
      </c>
      <c r="G29" s="48">
        <f t="shared" si="7"/>
        <v>0</v>
      </c>
      <c r="H29" s="48">
        <f t="shared" si="8"/>
        <v>0</v>
      </c>
      <c r="I29" s="46">
        <f t="shared" ref="I29:I30" si="13">G29*H29</f>
        <v>0</v>
      </c>
      <c r="J29" s="40">
        <f t="shared" si="10"/>
        <v>341.875</v>
      </c>
      <c r="K29" s="41"/>
      <c r="L29" s="41"/>
      <c r="M29" s="41"/>
      <c r="N29" s="41"/>
      <c r="O29" s="41">
        <f>MROUND(N29*10.764,1)</f>
        <v>0</v>
      </c>
      <c r="P29" s="52"/>
      <c r="Q29" s="52"/>
      <c r="R29" s="41"/>
    </row>
    <row r="30" spans="1:21" ht="16.5">
      <c r="A30" s="38">
        <v>0</v>
      </c>
      <c r="B30" s="38">
        <v>0</v>
      </c>
      <c r="C30" s="38">
        <v>0</v>
      </c>
      <c r="D30" s="38">
        <v>0</v>
      </c>
      <c r="E30" s="48">
        <f t="shared" si="12"/>
        <v>0</v>
      </c>
      <c r="F30" s="48">
        <f t="shared" si="6"/>
        <v>0</v>
      </c>
      <c r="G30" s="48">
        <f t="shared" si="7"/>
        <v>0</v>
      </c>
      <c r="H30" s="48">
        <f t="shared" si="8"/>
        <v>0</v>
      </c>
      <c r="I30" s="46">
        <f t="shared" si="13"/>
        <v>0</v>
      </c>
      <c r="J30" s="40">
        <f t="shared" si="10"/>
        <v>341.875</v>
      </c>
      <c r="K30" s="41"/>
      <c r="L30" s="41"/>
      <c r="M30" s="41"/>
      <c r="N30" s="41"/>
      <c r="O30" s="41"/>
      <c r="P30" s="53"/>
      <c r="Q30" s="53"/>
      <c r="R30" s="41"/>
    </row>
    <row r="31" spans="1:21">
      <c r="L31" s="75"/>
      <c r="M31" s="75"/>
      <c r="N31" s="75"/>
    </row>
    <row r="32" spans="1:21">
      <c r="L32" s="75"/>
      <c r="M32" s="75"/>
      <c r="N32" s="75"/>
    </row>
    <row r="33" spans="12:17">
      <c r="L33" s="75"/>
      <c r="M33" s="75"/>
      <c r="N33" s="75"/>
      <c r="P33" s="54"/>
      <c r="Q33" s="54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4"/>
  <sheetViews>
    <sheetView tabSelected="1" topLeftCell="A16" zoomScaleNormal="100" workbookViewId="0">
      <selection activeCell="G27" sqref="G27"/>
    </sheetView>
  </sheetViews>
  <sheetFormatPr defaultRowHeight="15"/>
  <cols>
    <col min="1" max="1" width="24.85546875" customWidth="1"/>
    <col min="2" max="2" width="17.5703125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8">
      <c r="A1" s="11"/>
      <c r="B1" s="12"/>
      <c r="C1" s="13"/>
      <c r="D1" s="14"/>
      <c r="F1" s="78"/>
      <c r="G1" s="78"/>
    </row>
    <row r="2" spans="1:8">
      <c r="A2" s="127"/>
      <c r="B2" s="127"/>
      <c r="C2" s="121"/>
      <c r="D2" s="17"/>
      <c r="F2" s="78"/>
      <c r="G2" s="78"/>
    </row>
    <row r="3" spans="1:8">
      <c r="A3" s="15" t="s">
        <v>13</v>
      </c>
      <c r="B3" s="19"/>
      <c r="C3" s="20">
        <v>6800</v>
      </c>
      <c r="D3" s="21" t="s">
        <v>97</v>
      </c>
      <c r="F3" s="78"/>
      <c r="G3" s="78"/>
      <c r="H3" s="18"/>
    </row>
    <row r="4" spans="1:8" ht="30">
      <c r="A4" s="22" t="s">
        <v>14</v>
      </c>
      <c r="B4" s="19"/>
      <c r="C4" s="20">
        <v>2000</v>
      </c>
      <c r="D4" s="23"/>
      <c r="F4" s="78"/>
      <c r="G4" s="78"/>
      <c r="H4" s="18"/>
    </row>
    <row r="5" spans="1:8" ht="16.5">
      <c r="A5" s="15" t="s">
        <v>15</v>
      </c>
      <c r="B5" s="19"/>
      <c r="C5" s="20">
        <f>C3-C4</f>
        <v>4800</v>
      </c>
      <c r="D5" s="23"/>
      <c r="F5" s="78"/>
      <c r="G5" s="78"/>
      <c r="H5" s="73"/>
    </row>
    <row r="6" spans="1:8">
      <c r="A6" s="15" t="s">
        <v>16</v>
      </c>
      <c r="B6" s="19"/>
      <c r="C6" s="20">
        <f>C4</f>
        <v>2000</v>
      </c>
      <c r="D6" s="23"/>
      <c r="F6" s="78"/>
      <c r="G6" s="78"/>
    </row>
    <row r="7" spans="1:8">
      <c r="A7" s="15" t="s">
        <v>17</v>
      </c>
      <c r="B7" s="24"/>
      <c r="C7" s="25">
        <v>0</v>
      </c>
      <c r="D7" s="25"/>
      <c r="F7" s="78"/>
      <c r="G7" s="78"/>
    </row>
    <row r="8" spans="1:8">
      <c r="A8" s="15" t="s">
        <v>18</v>
      </c>
      <c r="B8" s="24"/>
      <c r="C8" s="25">
        <v>60</v>
      </c>
      <c r="D8" s="25"/>
      <c r="F8" s="78"/>
      <c r="G8" s="78"/>
    </row>
    <row r="9" spans="1:8">
      <c r="A9" s="15" t="s">
        <v>19</v>
      </c>
      <c r="B9" s="24"/>
      <c r="C9" s="25">
        <v>60</v>
      </c>
      <c r="D9" s="25"/>
      <c r="F9" s="78"/>
      <c r="G9" s="78"/>
    </row>
    <row r="10" spans="1:8" ht="30">
      <c r="A10" s="22" t="s">
        <v>20</v>
      </c>
      <c r="B10" s="24"/>
      <c r="C10" s="25">
        <f>90*C7/C9</f>
        <v>0</v>
      </c>
      <c r="D10" s="25"/>
      <c r="F10" s="78"/>
      <c r="G10" s="78"/>
    </row>
    <row r="11" spans="1:8">
      <c r="A11" s="15"/>
      <c r="B11" s="26"/>
      <c r="C11" s="27">
        <f>C10%</f>
        <v>0</v>
      </c>
      <c r="D11" s="27"/>
      <c r="F11" s="78"/>
      <c r="G11" s="78"/>
    </row>
    <row r="12" spans="1:8">
      <c r="A12" s="15" t="s">
        <v>21</v>
      </c>
      <c r="B12" s="19"/>
      <c r="C12" s="20">
        <f>C6*C11</f>
        <v>0</v>
      </c>
      <c r="D12" s="23"/>
      <c r="F12" s="78"/>
      <c r="G12" s="78"/>
    </row>
    <row r="13" spans="1:8">
      <c r="A13" s="15" t="s">
        <v>22</v>
      </c>
      <c r="B13" s="19"/>
      <c r="C13" s="20">
        <f>C6-C12</f>
        <v>2000</v>
      </c>
      <c r="D13" s="23"/>
      <c r="F13" s="78"/>
      <c r="G13" s="78"/>
    </row>
    <row r="14" spans="1:8">
      <c r="A14" s="15" t="s">
        <v>15</v>
      </c>
      <c r="B14" s="19"/>
      <c r="C14" s="20">
        <f>C5</f>
        <v>4800</v>
      </c>
      <c r="D14" s="23"/>
      <c r="F14" s="78"/>
      <c r="G14" s="78"/>
    </row>
    <row r="15" spans="1:8">
      <c r="B15" s="19"/>
      <c r="C15" s="20"/>
      <c r="D15" s="23"/>
      <c r="F15" s="78"/>
      <c r="G15" s="78"/>
    </row>
    <row r="16" spans="1:8">
      <c r="A16" s="28" t="s">
        <v>23</v>
      </c>
      <c r="B16" s="29"/>
      <c r="C16" s="21">
        <f>C14+C13</f>
        <v>6800</v>
      </c>
      <c r="D16" s="21"/>
      <c r="E16" s="61"/>
      <c r="F16" s="78"/>
      <c r="G16" s="78"/>
    </row>
    <row r="17" spans="1:7">
      <c r="B17" s="24"/>
      <c r="C17" s="25"/>
      <c r="D17" s="25"/>
      <c r="F17" s="78"/>
      <c r="G17" s="78"/>
    </row>
    <row r="18" spans="1:7" ht="16.5">
      <c r="A18" s="28" t="s">
        <v>94</v>
      </c>
      <c r="B18" s="7"/>
      <c r="C18" s="76">
        <v>1039</v>
      </c>
      <c r="D18" s="76"/>
      <c r="E18" s="77"/>
      <c r="F18" s="78"/>
      <c r="G18" s="78"/>
    </row>
    <row r="19" spans="1:7">
      <c r="A19" s="15"/>
      <c r="B19" s="6"/>
      <c r="C19" s="30">
        <f>C18*C16</f>
        <v>7065200</v>
      </c>
      <c r="D19" s="78" t="s">
        <v>68</v>
      </c>
      <c r="E19" s="30"/>
      <c r="F19" s="78"/>
      <c r="G19" s="78"/>
    </row>
    <row r="20" spans="1:7">
      <c r="A20" s="15"/>
      <c r="B20" s="61"/>
      <c r="C20" s="31">
        <f>C19*95%</f>
        <v>6711940</v>
      </c>
      <c r="D20" s="78" t="s">
        <v>24</v>
      </c>
      <c r="E20" s="31"/>
      <c r="F20" s="78"/>
      <c r="G20" s="78"/>
    </row>
    <row r="21" spans="1:7">
      <c r="A21" s="15"/>
      <c r="C21" s="31">
        <f>C19*80%</f>
        <v>5652160</v>
      </c>
      <c r="D21" s="78" t="s">
        <v>25</v>
      </c>
      <c r="E21" s="31"/>
      <c r="F21" s="78"/>
      <c r="G21" s="78"/>
    </row>
    <row r="22" spans="1:7">
      <c r="A22" s="15"/>
      <c r="F22" s="78"/>
      <c r="G22" s="78"/>
    </row>
    <row r="23" spans="1:7">
      <c r="A23" s="32" t="s">
        <v>26</v>
      </c>
      <c r="B23" s="33"/>
      <c r="C23" s="34">
        <f>C4*C18</f>
        <v>2078000</v>
      </c>
      <c r="D23" s="34">
        <f>D4*D18</f>
        <v>0</v>
      </c>
    </row>
    <row r="24" spans="1:7">
      <c r="A24" s="15" t="s">
        <v>27</v>
      </c>
    </row>
    <row r="25" spans="1:7">
      <c r="A25" s="35" t="s">
        <v>28</v>
      </c>
      <c r="B25" s="16"/>
      <c r="C25" s="31">
        <f>C19*0.025/12</f>
        <v>14719.166666666666</v>
      </c>
      <c r="D25" s="31"/>
    </row>
    <row r="26" spans="1:7">
      <c r="C26" s="31"/>
      <c r="D26" s="31"/>
    </row>
    <row r="27" spans="1:7">
      <c r="A27" s="6"/>
      <c r="B27" s="6"/>
      <c r="C27" s="31"/>
      <c r="D27" s="118"/>
    </row>
    <row r="28" spans="1:7">
      <c r="A28" s="6"/>
      <c r="B28" s="6"/>
      <c r="C28">
        <v>79.98</v>
      </c>
      <c r="D28" s="118">
        <f>C28*10.764</f>
        <v>860.90472</v>
      </c>
    </row>
    <row r="29" spans="1:7">
      <c r="A29" s="6"/>
      <c r="B29" s="6"/>
      <c r="C29">
        <v>13.54</v>
      </c>
      <c r="D29" s="118">
        <f t="shared" ref="D29:D30" si="0">C29*10.764</f>
        <v>145.74455999999998</v>
      </c>
      <c r="E29" s="119"/>
    </row>
    <row r="30" spans="1:7">
      <c r="A30" s="122"/>
      <c r="C30">
        <v>3.03</v>
      </c>
      <c r="D30" s="118">
        <f t="shared" si="0"/>
        <v>32.614919999999998</v>
      </c>
      <c r="E30" s="120"/>
    </row>
    <row r="31" spans="1:7">
      <c r="C31" s="6">
        <f>SUM(C28:C30)</f>
        <v>96.550000000000011</v>
      </c>
      <c r="D31" s="128">
        <f>SUM(D28:D30)</f>
        <v>1039.2642000000001</v>
      </c>
      <c r="E31" s="119">
        <f>D31*1.1</f>
        <v>1143.1906200000001</v>
      </c>
    </row>
    <row r="32" spans="1:7">
      <c r="C32"/>
      <c r="D32" s="123"/>
    </row>
    <row r="33" spans="1:9">
      <c r="C33"/>
      <c r="D33"/>
    </row>
    <row r="34" spans="1:9">
      <c r="C34"/>
      <c r="D34"/>
      <c r="G34" s="75"/>
      <c r="H34" s="75"/>
    </row>
    <row r="35" spans="1:9">
      <c r="C35"/>
      <c r="D35"/>
      <c r="H35" s="123"/>
      <c r="I35" s="123"/>
    </row>
    <row r="36" spans="1:9">
      <c r="C36"/>
      <c r="D36"/>
      <c r="E36" s="75"/>
    </row>
    <row r="37" spans="1:9">
      <c r="C37"/>
      <c r="D37"/>
    </row>
    <row r="38" spans="1:9">
      <c r="C38"/>
      <c r="D38"/>
    </row>
    <row r="39" spans="1:9">
      <c r="C39"/>
      <c r="D39"/>
    </row>
    <row r="40" spans="1:9">
      <c r="C40"/>
      <c r="D40"/>
    </row>
    <row r="44" spans="1:9">
      <c r="F44" s="75"/>
    </row>
    <row r="46" spans="1:9">
      <c r="A46" s="36"/>
    </row>
    <row r="59" spans="1:1" ht="15.75">
      <c r="A59" s="37"/>
    </row>
    <row r="60" spans="1:1" ht="15.75">
      <c r="A60" s="37"/>
    </row>
    <row r="61" spans="1:1" ht="15.75">
      <c r="A61" s="37"/>
    </row>
    <row r="62" spans="1:1" ht="15.75">
      <c r="A62" s="37"/>
    </row>
    <row r="63" spans="1:1" ht="15.75">
      <c r="A63" s="37"/>
    </row>
    <row r="64" spans="1:1" ht="15.75">
      <c r="A64" s="37"/>
    </row>
    <row r="65" spans="1:1" ht="15.75">
      <c r="A65" s="37"/>
    </row>
    <row r="84" spans="3:3">
      <c r="C84" s="16">
        <f>C83*C82</f>
        <v>0</v>
      </c>
    </row>
  </sheetData>
  <mergeCells count="1">
    <mergeCell ref="A2:B2"/>
  </mergeCells>
  <pageMargins left="0.7" right="0.7" top="0.75" bottom="0.75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56"/>
  <sheetViews>
    <sheetView topLeftCell="D1" zoomScale="70" zoomScaleNormal="70" workbookViewId="0">
      <selection activeCell="N23" sqref="N23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15" si="0">N2</f>
        <v>1</v>
      </c>
      <c r="B2" s="4">
        <f t="shared" ref="B2:B15" si="1">Q2</f>
        <v>0</v>
      </c>
      <c r="C2" s="4">
        <f t="shared" ref="C2:C15" si="2">B2*1.2</f>
        <v>0</v>
      </c>
      <c r="D2" s="4">
        <f t="shared" ref="D2:D15" si="3">C2*1.2</f>
        <v>0</v>
      </c>
      <c r="E2" s="5">
        <f t="shared" ref="E2:E15" si="4">R2</f>
        <v>0</v>
      </c>
      <c r="F2" s="66" t="e">
        <f t="shared" ref="F2:F15" si="5">ROUND((E2/B2),0)</f>
        <v>#DIV/0!</v>
      </c>
      <c r="G2" s="66" t="e">
        <f t="shared" ref="G2:G15" si="6">ROUND((E2/C2),0)</f>
        <v>#DIV/0!</v>
      </c>
      <c r="H2" s="66" t="e">
        <f t="shared" ref="H2:H15" si="7">ROUND((E2/D2),0)</f>
        <v>#DIV/0!</v>
      </c>
      <c r="I2" s="66">
        <f t="shared" ref="I2:I15" si="8">T2</f>
        <v>0</v>
      </c>
      <c r="J2" s="66">
        <f t="shared" ref="J2:J15" si="9">U2</f>
        <v>0</v>
      </c>
      <c r="K2" s="67"/>
      <c r="L2" s="67"/>
      <c r="M2" s="67"/>
      <c r="N2" s="67">
        <v>1</v>
      </c>
      <c r="O2" s="75"/>
      <c r="P2" s="75"/>
      <c r="Q2" s="75"/>
      <c r="R2" s="2"/>
      <c r="S2" s="2"/>
      <c r="T2" s="2"/>
      <c r="AA2" s="68"/>
    </row>
    <row r="3" spans="1:35">
      <c r="A3" s="4">
        <f t="shared" si="0"/>
        <v>2</v>
      </c>
      <c r="B3" s="4">
        <f t="shared" si="1"/>
        <v>0</v>
      </c>
      <c r="C3" s="4">
        <f t="shared" si="2"/>
        <v>0</v>
      </c>
      <c r="D3" s="4">
        <f t="shared" si="3"/>
        <v>0</v>
      </c>
      <c r="E3" s="5">
        <f t="shared" si="4"/>
        <v>0</v>
      </c>
      <c r="F3" s="66" t="e">
        <f t="shared" si="5"/>
        <v>#DIV/0!</v>
      </c>
      <c r="G3" s="66" t="e">
        <f t="shared" si="6"/>
        <v>#DIV/0!</v>
      </c>
      <c r="H3" s="66" t="e">
        <f t="shared" si="7"/>
        <v>#DIV/0!</v>
      </c>
      <c r="I3" s="66">
        <f t="shared" si="8"/>
        <v>0</v>
      </c>
      <c r="J3" s="66">
        <f t="shared" si="9"/>
        <v>0</v>
      </c>
      <c r="K3" s="67"/>
      <c r="L3" s="67"/>
      <c r="M3" s="67"/>
      <c r="N3" s="67">
        <v>2</v>
      </c>
      <c r="O3" s="75"/>
      <c r="P3" s="75"/>
      <c r="Q3" s="75"/>
      <c r="R3" s="2"/>
      <c r="S3" s="2"/>
      <c r="T3" s="2"/>
      <c r="AE3" s="68"/>
    </row>
    <row r="4" spans="1:35">
      <c r="A4" s="4">
        <f t="shared" si="0"/>
        <v>3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66" t="e">
        <f t="shared" si="5"/>
        <v>#DIV/0!</v>
      </c>
      <c r="G4" s="66" t="e">
        <f t="shared" si="6"/>
        <v>#DIV/0!</v>
      </c>
      <c r="H4" s="66" t="e">
        <f t="shared" si="7"/>
        <v>#DIV/0!</v>
      </c>
      <c r="I4" s="66">
        <f t="shared" si="8"/>
        <v>0</v>
      </c>
      <c r="J4" s="66">
        <f t="shared" si="9"/>
        <v>0</v>
      </c>
      <c r="K4" s="67"/>
      <c r="L4" s="67"/>
      <c r="M4" s="67"/>
      <c r="N4" s="67">
        <v>3</v>
      </c>
      <c r="O4" s="75"/>
      <c r="P4" s="75"/>
      <c r="Q4" s="75"/>
      <c r="R4" s="2"/>
      <c r="S4" s="2"/>
      <c r="T4" s="2"/>
    </row>
    <row r="5" spans="1:35">
      <c r="A5" s="4">
        <f t="shared" si="0"/>
        <v>4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66" t="e">
        <f t="shared" si="5"/>
        <v>#DIV/0!</v>
      </c>
      <c r="G5" s="66" t="e">
        <f t="shared" si="6"/>
        <v>#DIV/0!</v>
      </c>
      <c r="H5" s="66" t="e">
        <f t="shared" si="7"/>
        <v>#DIV/0!</v>
      </c>
      <c r="I5" s="66">
        <f t="shared" si="8"/>
        <v>0</v>
      </c>
      <c r="J5" s="66">
        <f t="shared" si="9"/>
        <v>0</v>
      </c>
      <c r="K5" s="67"/>
      <c r="L5" s="67"/>
      <c r="M5" s="67"/>
      <c r="N5" s="67">
        <v>4</v>
      </c>
      <c r="O5" s="75"/>
      <c r="P5" s="75"/>
      <c r="Q5" s="75"/>
      <c r="R5" s="2"/>
      <c r="S5" s="2"/>
      <c r="T5" s="2"/>
    </row>
    <row r="6" spans="1:35">
      <c r="A6" s="4">
        <f t="shared" si="0"/>
        <v>5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66" t="e">
        <f t="shared" si="5"/>
        <v>#DIV/0!</v>
      </c>
      <c r="G6" s="66" t="e">
        <f t="shared" si="6"/>
        <v>#DIV/0!</v>
      </c>
      <c r="H6" s="66" t="e">
        <f t="shared" si="7"/>
        <v>#DIV/0!</v>
      </c>
      <c r="I6" s="66">
        <f t="shared" si="8"/>
        <v>0</v>
      </c>
      <c r="J6" s="66">
        <f t="shared" si="9"/>
        <v>0</v>
      </c>
      <c r="K6" s="67"/>
      <c r="L6" s="67"/>
      <c r="M6" s="67"/>
      <c r="N6" s="67">
        <v>5</v>
      </c>
      <c r="O6" s="75"/>
      <c r="P6" s="75"/>
      <c r="Q6" s="75"/>
      <c r="R6" s="2"/>
      <c r="S6" s="2"/>
      <c r="T6" s="2"/>
      <c r="AI6" t="s">
        <v>73</v>
      </c>
    </row>
    <row r="7" spans="1:35">
      <c r="A7" s="4">
        <f t="shared" si="0"/>
        <v>6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N7" s="67">
        <v>6</v>
      </c>
      <c r="O7" s="75"/>
      <c r="P7" s="75"/>
      <c r="Q7" s="75"/>
      <c r="R7" s="2"/>
      <c r="S7" s="2"/>
      <c r="T7" s="2"/>
    </row>
    <row r="8" spans="1:35">
      <c r="A8" s="4">
        <f t="shared" si="0"/>
        <v>7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N8" s="67">
        <v>7</v>
      </c>
      <c r="O8" s="75"/>
      <c r="P8" s="75"/>
      <c r="Q8" s="75"/>
      <c r="R8" s="2"/>
      <c r="S8" s="2"/>
      <c r="T8" s="2"/>
    </row>
    <row r="9" spans="1:35">
      <c r="A9" s="4">
        <f t="shared" si="0"/>
        <v>8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N9" s="67">
        <v>8</v>
      </c>
      <c r="O9" s="75"/>
      <c r="P9" s="75"/>
      <c r="Q9" s="75"/>
      <c r="R9" s="2"/>
      <c r="S9" s="2"/>
      <c r="T9" s="2"/>
    </row>
    <row r="10" spans="1:35">
      <c r="A10" s="4">
        <f t="shared" si="0"/>
        <v>0</v>
      </c>
      <c r="B10" s="4">
        <f t="shared" si="1"/>
        <v>0</v>
      </c>
      <c r="C10" s="4">
        <f t="shared" si="2"/>
        <v>0</v>
      </c>
      <c r="D10" s="4">
        <f t="shared" si="3"/>
        <v>0</v>
      </c>
      <c r="E10" s="5">
        <f t="shared" si="4"/>
        <v>0</v>
      </c>
      <c r="F10" s="4" t="e">
        <f t="shared" si="5"/>
        <v>#DIV/0!</v>
      </c>
      <c r="G10" s="4" t="e">
        <f t="shared" si="6"/>
        <v>#DIV/0!</v>
      </c>
      <c r="H10" s="4" t="e">
        <f t="shared" si="7"/>
        <v>#DIV/0!</v>
      </c>
      <c r="I10" s="4">
        <f t="shared" si="8"/>
        <v>0</v>
      </c>
      <c r="J10" s="4">
        <f t="shared" si="9"/>
        <v>0</v>
      </c>
      <c r="O10" s="75">
        <v>0</v>
      </c>
      <c r="P10" s="75"/>
      <c r="Q10" s="75">
        <f t="shared" ref="Q10" si="10">P10/1.2</f>
        <v>0</v>
      </c>
      <c r="R10" s="2">
        <v>0</v>
      </c>
      <c r="S10" s="2"/>
    </row>
    <row r="11" spans="1:35" ht="16.5">
      <c r="A11" s="4">
        <f t="shared" si="0"/>
        <v>0</v>
      </c>
      <c r="B11" s="4">
        <f t="shared" si="1"/>
        <v>0</v>
      </c>
      <c r="C11" s="4">
        <f t="shared" si="2"/>
        <v>0</v>
      </c>
      <c r="D11" s="4">
        <f t="shared" si="3"/>
        <v>0</v>
      </c>
      <c r="E11" s="5">
        <f t="shared" si="4"/>
        <v>0</v>
      </c>
      <c r="F11" s="4" t="e">
        <f t="shared" si="5"/>
        <v>#DIV/0!</v>
      </c>
      <c r="G11" s="4" t="e">
        <f t="shared" si="6"/>
        <v>#DIV/0!</v>
      </c>
      <c r="H11" s="4" t="e">
        <f t="shared" si="7"/>
        <v>#DIV/0!</v>
      </c>
      <c r="I11" s="4">
        <f t="shared" si="8"/>
        <v>0</v>
      </c>
      <c r="J11" s="4">
        <f t="shared" si="9"/>
        <v>0</v>
      </c>
      <c r="O11">
        <v>0</v>
      </c>
      <c r="P11">
        <f t="shared" ref="P11" si="11">O11/1.2</f>
        <v>0</v>
      </c>
      <c r="Q11">
        <f t="shared" ref="Q11" si="12">P11/1.2</f>
        <v>0</v>
      </c>
      <c r="R11" s="2">
        <v>0</v>
      </c>
      <c r="S11" s="2"/>
      <c r="V11" s="72"/>
      <c r="W11" s="39"/>
      <c r="X11" s="39"/>
      <c r="Y11" s="39"/>
      <c r="Z11" s="39"/>
      <c r="AA11" s="39"/>
      <c r="AB11" s="39"/>
      <c r="AC11" s="39"/>
    </row>
    <row r="12" spans="1:35" ht="18">
      <c r="A12" s="4">
        <f t="shared" si="0"/>
        <v>0</v>
      </c>
      <c r="B12" s="4">
        <f t="shared" si="1"/>
        <v>1239.5833333333335</v>
      </c>
      <c r="C12" s="4">
        <f t="shared" si="2"/>
        <v>1487.5000000000002</v>
      </c>
      <c r="D12" s="4">
        <f t="shared" si="3"/>
        <v>1785.0000000000002</v>
      </c>
      <c r="E12" s="5">
        <f t="shared" si="4"/>
        <v>13400000</v>
      </c>
      <c r="F12" s="4">
        <f t="shared" si="5"/>
        <v>10810</v>
      </c>
      <c r="G12" s="4">
        <f t="shared" si="6"/>
        <v>9008</v>
      </c>
      <c r="H12" s="4">
        <f t="shared" si="7"/>
        <v>7507</v>
      </c>
      <c r="I12" s="4">
        <f t="shared" si="8"/>
        <v>0</v>
      </c>
      <c r="J12" s="4">
        <f t="shared" si="9"/>
        <v>0</v>
      </c>
      <c r="O12">
        <v>1785</v>
      </c>
      <c r="P12">
        <f t="shared" ref="P12" si="13">O12/1.2</f>
        <v>1487.5</v>
      </c>
      <c r="Q12">
        <f t="shared" ref="Q12" si="14">P12/1.2</f>
        <v>1239.5833333333335</v>
      </c>
      <c r="R12" s="2">
        <v>13400000</v>
      </c>
      <c r="S12" s="2"/>
      <c r="V12" s="71"/>
    </row>
    <row r="13" spans="1:35">
      <c r="A13" s="4">
        <f t="shared" si="0"/>
        <v>0</v>
      </c>
      <c r="B13" s="4">
        <f t="shared" si="1"/>
        <v>763.88888888888903</v>
      </c>
      <c r="C13" s="4">
        <f t="shared" si="2"/>
        <v>916.66666666666686</v>
      </c>
      <c r="D13" s="4">
        <f t="shared" si="3"/>
        <v>1100.0000000000002</v>
      </c>
      <c r="E13" s="5">
        <f t="shared" si="4"/>
        <v>5500000</v>
      </c>
      <c r="F13" s="4">
        <f t="shared" si="5"/>
        <v>7200</v>
      </c>
      <c r="G13" s="4">
        <f t="shared" si="6"/>
        <v>6000</v>
      </c>
      <c r="H13" s="4">
        <f t="shared" si="7"/>
        <v>5000</v>
      </c>
      <c r="I13" s="4">
        <f t="shared" si="8"/>
        <v>0</v>
      </c>
      <c r="J13" s="4">
        <f t="shared" si="9"/>
        <v>0</v>
      </c>
      <c r="O13">
        <v>1100</v>
      </c>
      <c r="P13">
        <f t="shared" ref="P13" si="15">O13/1.2</f>
        <v>916.66666666666674</v>
      </c>
      <c r="Q13">
        <f t="shared" ref="Q13" si="16">P13/1.2</f>
        <v>763.88888888888903</v>
      </c>
      <c r="R13" s="2">
        <v>5500000</v>
      </c>
      <c r="S13" s="2"/>
    </row>
    <row r="14" spans="1:35">
      <c r="A14" s="4">
        <f t="shared" si="0"/>
        <v>0</v>
      </c>
      <c r="B14" s="4">
        <f t="shared" si="1"/>
        <v>1125.6944444444446</v>
      </c>
      <c r="C14" s="4">
        <f t="shared" si="2"/>
        <v>1350.8333333333335</v>
      </c>
      <c r="D14" s="4">
        <f t="shared" si="3"/>
        <v>1621.0000000000002</v>
      </c>
      <c r="E14" s="5">
        <f t="shared" si="4"/>
        <v>10800000</v>
      </c>
      <c r="F14" s="4">
        <f t="shared" si="5"/>
        <v>9594</v>
      </c>
      <c r="G14" s="4">
        <f t="shared" si="6"/>
        <v>7995</v>
      </c>
      <c r="H14" s="4">
        <f t="shared" si="7"/>
        <v>6663</v>
      </c>
      <c r="I14" s="4">
        <f t="shared" si="8"/>
        <v>0</v>
      </c>
      <c r="J14" s="4">
        <f t="shared" si="9"/>
        <v>0</v>
      </c>
      <c r="O14">
        <v>1621</v>
      </c>
      <c r="P14">
        <f t="shared" ref="P14:P15" si="17">O14/1.2</f>
        <v>1350.8333333333335</v>
      </c>
      <c r="Q14">
        <f t="shared" ref="Q14:Q15" si="18">P14/1.2</f>
        <v>1125.6944444444446</v>
      </c>
      <c r="R14" s="2">
        <v>10800000</v>
      </c>
      <c r="S14" s="2"/>
    </row>
    <row r="15" spans="1:35">
      <c r="A15" s="4">
        <f t="shared" si="0"/>
        <v>0</v>
      </c>
      <c r="B15" s="4">
        <f t="shared" si="1"/>
        <v>1252.0833333333335</v>
      </c>
      <c r="C15" s="4">
        <f t="shared" si="2"/>
        <v>1502.5000000000002</v>
      </c>
      <c r="D15" s="4">
        <f t="shared" si="3"/>
        <v>1803.0000000000002</v>
      </c>
      <c r="E15" s="5">
        <f t="shared" si="4"/>
        <v>9900000</v>
      </c>
      <c r="F15" s="4">
        <f t="shared" si="5"/>
        <v>7907</v>
      </c>
      <c r="G15" s="4">
        <f t="shared" si="6"/>
        <v>6589</v>
      </c>
      <c r="H15" s="4">
        <f t="shared" si="7"/>
        <v>5491</v>
      </c>
      <c r="I15" s="4">
        <f t="shared" si="8"/>
        <v>0</v>
      </c>
      <c r="J15" s="4">
        <f t="shared" si="9"/>
        <v>0</v>
      </c>
      <c r="O15">
        <v>1803</v>
      </c>
      <c r="P15">
        <f t="shared" si="17"/>
        <v>1502.5</v>
      </c>
      <c r="Q15">
        <f t="shared" si="18"/>
        <v>1252.0833333333335</v>
      </c>
      <c r="R15" s="2">
        <v>9900000</v>
      </c>
      <c r="S15" s="2"/>
    </row>
    <row r="16" spans="1:35">
      <c r="A16" s="4">
        <f t="shared" ref="A16:A19" si="19">N16</f>
        <v>0</v>
      </c>
      <c r="B16" s="4">
        <f t="shared" ref="B16:B19" si="20">Q16</f>
        <v>0</v>
      </c>
      <c r="C16" s="4">
        <f t="shared" ref="C16:C19" si="21">B16*1.2</f>
        <v>0</v>
      </c>
      <c r="D16" s="4">
        <f t="shared" ref="D16:D19" si="22">C16*1.2</f>
        <v>0</v>
      </c>
      <c r="E16" s="5">
        <f t="shared" ref="E16:E19" si="23">R16</f>
        <v>0</v>
      </c>
      <c r="F16" s="4" t="e">
        <f t="shared" ref="F16:F19" si="24">ROUND((E16/B16),0)</f>
        <v>#DIV/0!</v>
      </c>
      <c r="G16" s="4" t="e">
        <f t="shared" ref="G16:G19" si="25">ROUND((E16/C16),0)</f>
        <v>#DIV/0!</v>
      </c>
      <c r="H16" s="4" t="e">
        <f t="shared" ref="H16:H19" si="26">ROUND((E16/D16),0)</f>
        <v>#DIV/0!</v>
      </c>
      <c r="I16" s="4">
        <f t="shared" ref="I16:J19" si="27">T16</f>
        <v>0</v>
      </c>
      <c r="J16" s="4">
        <f t="shared" si="27"/>
        <v>0</v>
      </c>
      <c r="O16">
        <v>0</v>
      </c>
      <c r="P16">
        <f t="shared" ref="P16:P17" si="28">O16/1.2</f>
        <v>0</v>
      </c>
      <c r="Q16">
        <f t="shared" ref="Q16:Q18" si="29">P16/1.2</f>
        <v>0</v>
      </c>
      <c r="R16" s="2">
        <v>0</v>
      </c>
      <c r="S16" s="2"/>
    </row>
    <row r="17" spans="1:19">
      <c r="A17" s="4">
        <f t="shared" si="19"/>
        <v>0</v>
      </c>
      <c r="B17" s="4">
        <f t="shared" si="20"/>
        <v>0</v>
      </c>
      <c r="C17" s="4">
        <f t="shared" si="21"/>
        <v>0</v>
      </c>
      <c r="D17" s="4">
        <f t="shared" si="22"/>
        <v>0</v>
      </c>
      <c r="E17" s="5">
        <f t="shared" si="23"/>
        <v>0</v>
      </c>
      <c r="F17" s="4" t="e">
        <f t="shared" si="24"/>
        <v>#DIV/0!</v>
      </c>
      <c r="G17" s="4" t="e">
        <f t="shared" si="25"/>
        <v>#DIV/0!</v>
      </c>
      <c r="H17" s="4" t="e">
        <f t="shared" si="26"/>
        <v>#DIV/0!</v>
      </c>
      <c r="I17" s="4">
        <f t="shared" si="27"/>
        <v>0</v>
      </c>
      <c r="J17" s="4">
        <f t="shared" si="27"/>
        <v>0</v>
      </c>
      <c r="O17">
        <v>0</v>
      </c>
      <c r="P17">
        <f t="shared" si="28"/>
        <v>0</v>
      </c>
      <c r="Q17">
        <f t="shared" si="29"/>
        <v>0</v>
      </c>
      <c r="R17" s="2">
        <v>0</v>
      </c>
      <c r="S17" s="2"/>
    </row>
    <row r="18" spans="1:19">
      <c r="A18" s="4">
        <f t="shared" si="19"/>
        <v>0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si="24"/>
        <v>#DIV/0!</v>
      </c>
      <c r="G18" s="4" t="e">
        <f t="shared" si="25"/>
        <v>#DIV/0!</v>
      </c>
      <c r="H18" s="4" t="e">
        <f t="shared" si="26"/>
        <v>#DIV/0!</v>
      </c>
      <c r="I18" s="4">
        <f t="shared" si="27"/>
        <v>0</v>
      </c>
      <c r="J18" s="4">
        <f t="shared" si="27"/>
        <v>0</v>
      </c>
      <c r="O18">
        <v>0</v>
      </c>
      <c r="P18">
        <f>O18/1.2</f>
        <v>0</v>
      </c>
      <c r="Q18">
        <f t="shared" si="29"/>
        <v>0</v>
      </c>
      <c r="R18" s="2">
        <v>0</v>
      </c>
      <c r="S18" s="2"/>
    </row>
    <row r="19" spans="1:19">
      <c r="A19" s="4">
        <f t="shared" si="19"/>
        <v>0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24"/>
        <v>#DIV/0!</v>
      </c>
      <c r="G19" s="4" t="e">
        <f t="shared" si="25"/>
        <v>#DIV/0!</v>
      </c>
      <c r="H19" s="4" t="e">
        <f t="shared" si="26"/>
        <v>#DIV/0!</v>
      </c>
      <c r="I19" s="4">
        <f t="shared" si="27"/>
        <v>0</v>
      </c>
      <c r="J19" s="4">
        <f t="shared" si="27"/>
        <v>0</v>
      </c>
      <c r="O19" s="75">
        <v>0</v>
      </c>
      <c r="P19" s="75">
        <f>O19/1.2</f>
        <v>0</v>
      </c>
      <c r="Q19" s="75">
        <f t="shared" ref="Q19" si="30">P19/1.2</f>
        <v>0</v>
      </c>
      <c r="R19" s="2">
        <v>0</v>
      </c>
      <c r="S19" s="2"/>
    </row>
    <row r="20" spans="1:19" s="10" customFormat="1"/>
    <row r="21" spans="1:19" s="10" customFormat="1" ht="16.5">
      <c r="F21" s="69"/>
    </row>
    <row r="22" spans="1:19" s="10" customFormat="1">
      <c r="F22" s="63"/>
    </row>
    <row r="23" spans="1:19" s="10" customFormat="1" ht="16.5">
      <c r="C23" s="10" t="s">
        <v>96</v>
      </c>
      <c r="E23" s="39"/>
      <c r="F23" s="65" t="s">
        <v>66</v>
      </c>
      <c r="G23" s="65"/>
      <c r="I23" s="10">
        <f>G23*9500</f>
        <v>0</v>
      </c>
    </row>
    <row r="24" spans="1:19" s="10" customFormat="1">
      <c r="C24" s="10" t="s">
        <v>1</v>
      </c>
      <c r="F24" s="65" t="s">
        <v>69</v>
      </c>
      <c r="G24" s="65"/>
    </row>
    <row r="25" spans="1:19" s="10" customFormat="1">
      <c r="F25" s="64" t="s">
        <v>70</v>
      </c>
      <c r="G25" s="64"/>
    </row>
    <row r="26" spans="1:19" s="10" customFormat="1">
      <c r="F26" s="52"/>
      <c r="G26" s="52"/>
    </row>
    <row r="27" spans="1:19" s="10" customFormat="1">
      <c r="F27" s="52" t="s">
        <v>94</v>
      </c>
      <c r="G27" s="52"/>
    </row>
    <row r="28" spans="1:19" s="10" customFormat="1">
      <c r="F28" s="52" t="s">
        <v>74</v>
      </c>
      <c r="G28" s="52"/>
    </row>
    <row r="29" spans="1:19" s="10" customFormat="1">
      <c r="F29" s="52" t="s">
        <v>71</v>
      </c>
      <c r="G29" s="52"/>
    </row>
    <row r="30" spans="1:19" s="10" customFormat="1">
      <c r="C30" s="74"/>
      <c r="D30"/>
      <c r="F30" s="65" t="s">
        <v>72</v>
      </c>
      <c r="G30" s="65"/>
    </row>
    <row r="31" spans="1:19" s="10" customFormat="1">
      <c r="C31"/>
      <c r="D31"/>
      <c r="F31" s="64" t="s">
        <v>95</v>
      </c>
      <c r="G31" s="64">
        <f>SUM(G27:G30)</f>
        <v>0</v>
      </c>
      <c r="I31" s="10" t="e">
        <f>I23/G31</f>
        <v>#DIV/0!</v>
      </c>
      <c r="Q31" s="70"/>
    </row>
    <row r="32" spans="1:19" s="10" customFormat="1">
      <c r="C32"/>
      <c r="D32"/>
      <c r="F32" s="52" t="s">
        <v>66</v>
      </c>
      <c r="G32" s="52"/>
      <c r="H32" s="10" t="e">
        <f>G31/G32</f>
        <v>#DIV/0!</v>
      </c>
      <c r="I32" s="10" t="s">
        <v>75</v>
      </c>
    </row>
    <row r="33" spans="3:20" s="10" customFormat="1">
      <c r="C33"/>
      <c r="D33"/>
      <c r="F33" s="52" t="s">
        <v>67</v>
      </c>
      <c r="G33" s="52"/>
    </row>
    <row r="34" spans="3:20" s="10" customFormat="1">
      <c r="C34"/>
      <c r="D34"/>
      <c r="F34" s="64" t="s">
        <v>68</v>
      </c>
      <c r="G34" s="64">
        <f>G31*G33</f>
        <v>0</v>
      </c>
      <c r="H34" s="10" t="e">
        <f>G34/D27</f>
        <v>#DIV/0!</v>
      </c>
    </row>
    <row r="35" spans="3:20" s="10" customFormat="1">
      <c r="C35"/>
      <c r="D35"/>
      <c r="F35" s="64" t="s">
        <v>24</v>
      </c>
      <c r="G35" s="64">
        <f>G34*90%</f>
        <v>0</v>
      </c>
    </row>
    <row r="36" spans="3:20" s="10" customFormat="1">
      <c r="C36"/>
      <c r="D36"/>
      <c r="F36" s="64" t="s">
        <v>25</v>
      </c>
      <c r="G36" s="64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70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70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3:A34"/>
  <sheetViews>
    <sheetView topLeftCell="A4" zoomScale="115" zoomScaleNormal="115" workbookViewId="0">
      <selection activeCell="A23" sqref="A23"/>
    </sheetView>
  </sheetViews>
  <sheetFormatPr defaultRowHeight="15"/>
  <sheetData>
    <row r="33" ht="9" customHeight="1"/>
    <row r="34" hidden="1"/>
  </sheetData>
  <pageMargins left="0.7" right="0.7" top="0.75" bottom="0.75" header="0.3" footer="0.3"/>
  <pageSetup paperSize="9" orientation="portrait" horizontalDpi="360" verticalDpi="36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6" zoomScale="130" zoomScaleNormal="130" workbookViewId="0">
      <selection activeCell="F6" sqref="F6"/>
    </sheetView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115" zoomScaleNormal="115" workbookViewId="0">
      <selection activeCell="E6" sqref="E6"/>
    </sheetView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R9"/>
  <sheetViews>
    <sheetView zoomScale="115" zoomScaleNormal="115" workbookViewId="0">
      <selection activeCell="A23" sqref="A23"/>
    </sheetView>
  </sheetViews>
  <sheetFormatPr defaultRowHeight="15"/>
  <sheetData>
    <row r="9" spans="18:18">
      <c r="R9" s="75"/>
    </row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5:G17"/>
  <sheetViews>
    <sheetView workbookViewId="0">
      <selection activeCell="J13" sqref="J13"/>
    </sheetView>
  </sheetViews>
  <sheetFormatPr defaultRowHeight="15"/>
  <sheetData>
    <row r="5" spans="5:7">
      <c r="E5">
        <v>13.8</v>
      </c>
      <c r="F5">
        <v>15.6</v>
      </c>
      <c r="G5">
        <f>F5*E5</f>
        <v>215.28</v>
      </c>
    </row>
    <row r="6" spans="5:7">
      <c r="E6">
        <v>13.5</v>
      </c>
      <c r="F6">
        <v>11.6</v>
      </c>
      <c r="G6" s="75">
        <f t="shared" ref="G6:G11" si="0">F6*E6</f>
        <v>156.6</v>
      </c>
    </row>
    <row r="7" spans="5:7">
      <c r="E7">
        <v>15.2</v>
      </c>
      <c r="F7">
        <v>10.199999999999999</v>
      </c>
      <c r="G7" s="75">
        <f t="shared" si="0"/>
        <v>155.04</v>
      </c>
    </row>
    <row r="8" spans="5:7">
      <c r="E8">
        <v>15.6</v>
      </c>
      <c r="F8">
        <v>9</v>
      </c>
      <c r="G8" s="75">
        <f t="shared" si="0"/>
        <v>140.4</v>
      </c>
    </row>
    <row r="9" spans="5:7">
      <c r="E9">
        <v>10.1</v>
      </c>
      <c r="F9">
        <v>15.3</v>
      </c>
      <c r="G9" s="75">
        <f t="shared" si="0"/>
        <v>154.53</v>
      </c>
    </row>
    <row r="10" spans="5:7">
      <c r="E10">
        <v>3.5</v>
      </c>
      <c r="F10">
        <v>6.4</v>
      </c>
      <c r="G10" s="75">
        <f t="shared" si="0"/>
        <v>22.400000000000002</v>
      </c>
    </row>
    <row r="11" spans="5:7">
      <c r="E11">
        <v>6.2</v>
      </c>
      <c r="F11">
        <v>4.2</v>
      </c>
      <c r="G11" s="75">
        <f t="shared" si="0"/>
        <v>26.040000000000003</v>
      </c>
    </row>
    <row r="12" spans="5:7">
      <c r="G12">
        <f>SUM(G5:G11)</f>
        <v>870.28999999999985</v>
      </c>
    </row>
    <row r="14" spans="5:7">
      <c r="E14">
        <v>3.6</v>
      </c>
      <c r="F14">
        <v>8.1</v>
      </c>
      <c r="G14">
        <f>F14*E14</f>
        <v>29.16</v>
      </c>
    </row>
    <row r="15" spans="5:7">
      <c r="E15">
        <v>8.1999999999999993</v>
      </c>
      <c r="F15">
        <v>8.1999999999999993</v>
      </c>
      <c r="G15" s="75">
        <f t="shared" ref="G15:G16" si="1">F15*E15</f>
        <v>67.239999999999995</v>
      </c>
    </row>
    <row r="16" spans="5:7">
      <c r="E16">
        <v>4.2</v>
      </c>
      <c r="F16">
        <v>12.8</v>
      </c>
      <c r="G16" s="75">
        <f t="shared" si="1"/>
        <v>53.760000000000005</v>
      </c>
    </row>
    <row r="17" spans="7:7">
      <c r="G17">
        <f>SUM(G14:G16)</f>
        <v>150.16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4" workbookViewId="0">
      <selection activeCell="Q15" sqref="Q15"/>
    </sheetView>
  </sheetViews>
  <sheetFormatPr defaultRowHeight="1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70" zoomScaleNormal="70" workbookViewId="0">
      <selection activeCell="O20" sqref="O20"/>
    </sheetView>
  </sheetViews>
  <sheetFormatPr defaultRowHeight="1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N15" sqref="N15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Depreciation</vt:lpstr>
      <vt:lpstr>Sale plan</vt:lpstr>
      <vt:lpstr>Calculation</vt:lpstr>
      <vt:lpstr>20-20</vt:lpstr>
      <vt:lpstr>Sheet1</vt:lpstr>
      <vt:lpstr>Sheet2</vt:lpstr>
      <vt:lpstr>Sheet3</vt:lpstr>
      <vt:lpstr>Sheet4</vt:lpstr>
      <vt:lpstr>MB</vt:lpstr>
      <vt:lpstr>Sheet6</vt:lpstr>
      <vt:lpstr>Sheet7</vt:lpstr>
      <vt:lpstr>Sheet8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Windows User</cp:lastModifiedBy>
  <cp:lastPrinted>2019-11-05T06:14:02Z</cp:lastPrinted>
  <dcterms:created xsi:type="dcterms:W3CDTF">2018-02-17T10:36:41Z</dcterms:created>
  <dcterms:modified xsi:type="dcterms:W3CDTF">2024-06-12T09:46:38Z</dcterms:modified>
</cp:coreProperties>
</file>