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Sheet1" sheetId="1" r:id="rId1"/>
    <sheet name="Sheet7" sheetId="7" r:id="rId2"/>
    <sheet name="Sheet2" sheetId="2" r:id="rId3"/>
    <sheet name="Sheet3" sheetId="3" r:id="rId4"/>
    <sheet name="Sheet4" sheetId="4" r:id="rId5"/>
    <sheet name="Sheet5" sheetId="5" r:id="rId6"/>
    <sheet name="Sheet6" sheetId="6" r:id="rId7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18" i="1" l="1"/>
  <c r="K14" i="1"/>
  <c r="M8" i="1"/>
  <c r="K16" i="1"/>
  <c r="K6" i="1"/>
  <c r="D3" i="1"/>
  <c r="E3" i="1"/>
  <c r="D9" i="1"/>
  <c r="C9" i="1"/>
  <c r="C7" i="1"/>
  <c r="C6" i="1"/>
  <c r="C3" i="1"/>
  <c r="J26" i="1"/>
  <c r="G24" i="1" l="1"/>
  <c r="G25" i="1"/>
  <c r="G26" i="1"/>
  <c r="G23" i="1"/>
  <c r="F22" i="1"/>
  <c r="N2" i="1"/>
  <c r="C17" i="1"/>
  <c r="K10" i="1"/>
  <c r="C13" i="1"/>
  <c r="H4" i="1"/>
  <c r="G5" i="1"/>
  <c r="G4" i="1"/>
</calcChain>
</file>

<file path=xl/sharedStrings.xml><?xml version="1.0" encoding="utf-8"?>
<sst xmlns="http://schemas.openxmlformats.org/spreadsheetml/2006/main" count="19" uniqueCount="18">
  <si>
    <t>19°03'26.0"N 72°49'56.9"E</t>
  </si>
  <si>
    <t>RR</t>
  </si>
  <si>
    <t>land</t>
  </si>
  <si>
    <t>Flat No.</t>
  </si>
  <si>
    <t>BU</t>
  </si>
  <si>
    <t>Guideline</t>
  </si>
  <si>
    <t>FMV</t>
  </si>
  <si>
    <t>Insurable</t>
  </si>
  <si>
    <t>Rental</t>
  </si>
  <si>
    <t>Rate</t>
  </si>
  <si>
    <t>Price Indicator</t>
  </si>
  <si>
    <t>CA</t>
  </si>
  <si>
    <t>BA</t>
  </si>
  <si>
    <t>SA</t>
  </si>
  <si>
    <t>Value</t>
  </si>
  <si>
    <t>ROC</t>
  </si>
  <si>
    <t>ROB</t>
  </si>
  <si>
    <t>ROS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</si>
</sst>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 * #,##0.00_ ;_ * \-#,##0.00_ ;_ * &quot;-&quot;??_ ;_ @_ "/>
    <numFmt numFmtId="169" formatCode="_ * #,##0_ ;_ * \-#,##0_ ;_ * &quot;-&quot;??_ ;_ @_ 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24"/>
      <color rgb="FF202124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7">
    <xf numFmtId="0" fontId="0" fillId="0" borderId="0" xfId="0"/>
    <xf numFmtId="0" fontId="3" fillId="0" borderId="0" xfId="0" applyFont="1" applyAlignment="1">
      <alignment horizontal="left" vertical="center"/>
    </xf>
    <xf numFmtId="0" fontId="2" fillId="0" borderId="0" xfId="0" applyFont="1"/>
    <xf numFmtId="43" fontId="0" fillId="0" borderId="0" xfId="1" applyFont="1"/>
    <xf numFmtId="169" fontId="0" fillId="0" borderId="0" xfId="1" applyNumberFormat="1" applyFont="1"/>
    <xf numFmtId="43" fontId="0" fillId="0" borderId="0" xfId="0" applyNumberFormat="1"/>
    <xf numFmtId="169" fontId="0" fillId="0" borderId="0" xfId="0" applyNumberForma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240200</xdr:colOff>
      <xdr:row>36</xdr:row>
      <xdr:rowOff>20010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870600" cy="687801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20</xdr:col>
      <xdr:colOff>258913</xdr:colOff>
      <xdr:row>35</xdr:row>
      <xdr:rowOff>181904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81000"/>
          <a:ext cx="12450913" cy="66589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20</xdr:col>
      <xdr:colOff>306544</xdr:colOff>
      <xdr:row>70</xdr:row>
      <xdr:rowOff>172351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239000"/>
          <a:ext cx="12498544" cy="645885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30025</xdr:colOff>
      <xdr:row>22</xdr:row>
      <xdr:rowOff>86322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393225" cy="427732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144512</xdr:colOff>
      <xdr:row>35</xdr:row>
      <xdr:rowOff>10457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726912" cy="667795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506427</xdr:colOff>
      <xdr:row>36</xdr:row>
      <xdr:rowOff>153378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479227" cy="701137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344564</xdr:colOff>
      <xdr:row>36</xdr:row>
      <xdr:rowOff>77168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926964" cy="69351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29"/>
  <sheetViews>
    <sheetView tabSelected="1" workbookViewId="0">
      <selection activeCell="P7" sqref="P7:P8"/>
    </sheetView>
  </sheetViews>
  <sheetFormatPr defaultRowHeight="15" x14ac:dyDescent="0.25"/>
  <cols>
    <col min="3" max="3" width="14.28515625" bestFit="1" customWidth="1"/>
    <col min="4" max="4" width="10" bestFit="1" customWidth="1"/>
    <col min="5" max="5" width="15.28515625" bestFit="1" customWidth="1"/>
    <col min="6" max="7" width="10" bestFit="1" customWidth="1"/>
    <col min="10" max="10" width="10" bestFit="1" customWidth="1"/>
    <col min="11" max="11" width="15.28515625" bestFit="1" customWidth="1"/>
    <col min="13" max="13" width="10" bestFit="1" customWidth="1"/>
    <col min="16" max="16" width="10" bestFit="1" customWidth="1"/>
  </cols>
  <sheetData>
    <row r="1" spans="2:16" x14ac:dyDescent="0.25">
      <c r="N1">
        <v>54000</v>
      </c>
    </row>
    <row r="2" spans="2:16" x14ac:dyDescent="0.25">
      <c r="B2" t="s">
        <v>1</v>
      </c>
      <c r="C2" s="3">
        <v>344890</v>
      </c>
      <c r="D2" s="4"/>
      <c r="G2">
        <v>2024</v>
      </c>
      <c r="J2" t="s">
        <v>3</v>
      </c>
      <c r="N2">
        <f>N1/1.2</f>
        <v>45000</v>
      </c>
    </row>
    <row r="3" spans="2:16" x14ac:dyDescent="0.25">
      <c r="C3" s="6">
        <f>C2/100*105</f>
        <v>362134.5</v>
      </c>
      <c r="D3" s="6">
        <f>C3/10.764</f>
        <v>33643.115942028984</v>
      </c>
      <c r="E3" s="6">
        <f>C3-C2</f>
        <v>17244.5</v>
      </c>
      <c r="G3">
        <v>2001</v>
      </c>
      <c r="J3">
        <v>17</v>
      </c>
      <c r="K3" s="3">
        <v>836</v>
      </c>
    </row>
    <row r="4" spans="2:16" x14ac:dyDescent="0.25">
      <c r="B4" t="s">
        <v>2</v>
      </c>
      <c r="C4" s="3">
        <v>191520</v>
      </c>
      <c r="D4" s="3"/>
      <c r="G4">
        <f>G2-G3</f>
        <v>23</v>
      </c>
      <c r="H4" s="2">
        <f>100-G4</f>
        <v>77</v>
      </c>
      <c r="J4">
        <v>18</v>
      </c>
      <c r="K4" s="3">
        <v>845</v>
      </c>
    </row>
    <row r="5" spans="2:16" x14ac:dyDescent="0.25">
      <c r="C5" s="3"/>
      <c r="D5" s="3"/>
      <c r="G5">
        <f>60-G4</f>
        <v>37</v>
      </c>
      <c r="J5">
        <v>19</v>
      </c>
      <c r="K5" s="3">
        <v>855</v>
      </c>
    </row>
    <row r="6" spans="2:16" x14ac:dyDescent="0.25">
      <c r="C6" s="4">
        <f>C3-C4</f>
        <v>170614.5</v>
      </c>
      <c r="D6" s="3"/>
      <c r="K6" s="3">
        <f>SUM(K3:K5)</f>
        <v>2536</v>
      </c>
    </row>
    <row r="7" spans="2:16" x14ac:dyDescent="0.25">
      <c r="C7" s="3">
        <f>C6*77%</f>
        <v>131373.16500000001</v>
      </c>
      <c r="D7" s="3"/>
      <c r="K7" s="3"/>
      <c r="P7">
        <v>170000000</v>
      </c>
    </row>
    <row r="8" spans="2:16" x14ac:dyDescent="0.25">
      <c r="C8" s="3"/>
      <c r="D8" s="3"/>
      <c r="J8" t="s">
        <v>9</v>
      </c>
      <c r="K8" s="3">
        <v>42000</v>
      </c>
      <c r="L8">
        <v>3000</v>
      </c>
      <c r="M8" s="5">
        <f>K8-L8</f>
        <v>39000</v>
      </c>
    </row>
    <row r="9" spans="2:16" x14ac:dyDescent="0.25">
      <c r="C9" s="4">
        <f>C7+C4</f>
        <v>322893.16500000004</v>
      </c>
      <c r="D9" s="4">
        <f>C9/10.764</f>
        <v>29997.506967670015</v>
      </c>
      <c r="K9" s="3"/>
    </row>
    <row r="10" spans="2:16" x14ac:dyDescent="0.25">
      <c r="J10" t="s">
        <v>6</v>
      </c>
      <c r="K10" s="3">
        <f>K8*K6</f>
        <v>106512000</v>
      </c>
    </row>
    <row r="11" spans="2:16" x14ac:dyDescent="0.25">
      <c r="B11" t="s">
        <v>4</v>
      </c>
      <c r="C11" s="3">
        <v>2536</v>
      </c>
      <c r="K11" s="3"/>
    </row>
    <row r="12" spans="2:16" x14ac:dyDescent="0.25">
      <c r="C12" s="3">
        <v>29998</v>
      </c>
      <c r="K12" s="3"/>
    </row>
    <row r="13" spans="2:16" x14ac:dyDescent="0.25">
      <c r="B13" t="s">
        <v>5</v>
      </c>
      <c r="C13" s="3">
        <f>C12*C11</f>
        <v>76074928</v>
      </c>
      <c r="K13" s="3"/>
    </row>
    <row r="14" spans="2:16" x14ac:dyDescent="0.25">
      <c r="J14" t="s">
        <v>7</v>
      </c>
      <c r="K14" s="3">
        <f>K6*3000</f>
        <v>7608000</v>
      </c>
    </row>
    <row r="15" spans="2:16" x14ac:dyDescent="0.25">
      <c r="K15" s="3"/>
    </row>
    <row r="16" spans="2:16" x14ac:dyDescent="0.25">
      <c r="C16">
        <v>30250</v>
      </c>
      <c r="J16" t="s">
        <v>5</v>
      </c>
      <c r="K16" s="3">
        <f>C13</f>
        <v>76074928</v>
      </c>
    </row>
    <row r="17" spans="2:11" x14ac:dyDescent="0.25">
      <c r="C17">
        <f>C16/10.764</f>
        <v>2810.2935711631367</v>
      </c>
      <c r="K17" s="3"/>
    </row>
    <row r="18" spans="2:11" x14ac:dyDescent="0.25">
      <c r="J18" t="s">
        <v>8</v>
      </c>
      <c r="K18" s="3">
        <f>K10*0.025/12</f>
        <v>221900</v>
      </c>
    </row>
    <row r="20" spans="2:11" x14ac:dyDescent="0.25">
      <c r="B20" t="s">
        <v>10</v>
      </c>
    </row>
    <row r="21" spans="2:11" x14ac:dyDescent="0.25">
      <c r="B21" t="s">
        <v>11</v>
      </c>
      <c r="C21" t="s">
        <v>12</v>
      </c>
      <c r="D21" t="s">
        <v>13</v>
      </c>
      <c r="E21" t="s">
        <v>14</v>
      </c>
      <c r="F21" t="s">
        <v>15</v>
      </c>
      <c r="G21" t="s">
        <v>16</v>
      </c>
      <c r="H21" t="s">
        <v>17</v>
      </c>
    </row>
    <row r="22" spans="2:11" x14ac:dyDescent="0.25">
      <c r="B22">
        <v>3100</v>
      </c>
      <c r="E22" s="3">
        <v>199000000</v>
      </c>
      <c r="F22" s="3">
        <f>E22/B22</f>
        <v>64193.548387096773</v>
      </c>
      <c r="G22" s="3"/>
    </row>
    <row r="23" spans="2:11" x14ac:dyDescent="0.25">
      <c r="C23">
        <v>664</v>
      </c>
      <c r="E23" s="3">
        <v>18000000</v>
      </c>
      <c r="F23" s="3"/>
      <c r="G23" s="3">
        <f>E23/C23</f>
        <v>27108.433734939757</v>
      </c>
    </row>
    <row r="24" spans="2:11" x14ac:dyDescent="0.25">
      <c r="C24">
        <v>1200</v>
      </c>
      <c r="E24" s="3">
        <v>45000000</v>
      </c>
      <c r="F24" s="3"/>
      <c r="G24" s="3">
        <f t="shared" ref="G24:G29" si="0">E24/C24</f>
        <v>37500</v>
      </c>
    </row>
    <row r="25" spans="2:11" x14ac:dyDescent="0.25">
      <c r="C25">
        <v>630</v>
      </c>
      <c r="E25" s="3">
        <v>22500000</v>
      </c>
      <c r="F25" s="3"/>
      <c r="G25" s="3">
        <f t="shared" si="0"/>
        <v>35714.285714285717</v>
      </c>
    </row>
    <row r="26" spans="2:11" x14ac:dyDescent="0.25">
      <c r="C26">
        <v>2074</v>
      </c>
      <c r="E26" s="3">
        <v>95000000</v>
      </c>
      <c r="F26" s="3"/>
      <c r="G26" s="3">
        <f t="shared" si="0"/>
        <v>45805.207328833174</v>
      </c>
      <c r="J26" s="5">
        <f>G26*1.2</f>
        <v>54966.248794599807</v>
      </c>
    </row>
    <row r="27" spans="2:11" x14ac:dyDescent="0.25">
      <c r="E27" s="3"/>
      <c r="F27" s="3"/>
      <c r="G27" s="3"/>
    </row>
    <row r="28" spans="2:11" x14ac:dyDescent="0.25">
      <c r="E28" s="3"/>
      <c r="F28" s="3"/>
      <c r="G28" s="3"/>
    </row>
    <row r="29" spans="2:11" x14ac:dyDescent="0.25">
      <c r="E29" s="3"/>
      <c r="F29" s="3"/>
      <c r="G29" s="3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>
    <row r="1" spans="1:1" ht="30" x14ac:dyDescent="0.25">
      <c r="A1" s="1" t="s">
        <v>0</v>
      </c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Sheet7</vt:lpstr>
      <vt:lpstr>Sheet2</vt:lpstr>
      <vt:lpstr>Sheet3</vt:lpstr>
      <vt:lpstr>Sheet4</vt:lpstr>
      <vt:lpstr>Sheet5</vt:lpstr>
      <vt:lpstr>Sheet6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2024-06-11T12:52:01Z</dcterms:modified>
</cp:coreProperties>
</file>