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B\Old Jakatnaka\Sajjan Purshottamlal Saraf\"/>
    </mc:Choice>
  </mc:AlternateContent>
  <xr:revisionPtr revIDLastSave="0" documentId="13_ncr:1_{90360F5F-2784-43A5-A008-05D5EE3E4342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3" i="4" l="1"/>
  <c r="E19" i="4" l="1"/>
  <c r="I25" i="4" l="1"/>
  <c r="U6" i="4"/>
  <c r="T6" i="4"/>
  <c r="P5" i="4"/>
  <c r="U3" i="4"/>
  <c r="V3" i="4" s="1"/>
  <c r="W3" i="4" s="1"/>
  <c r="T3" i="4"/>
  <c r="Q21" i="4"/>
  <c r="Q22" i="4"/>
  <c r="Q23" i="4"/>
  <c r="Q24" i="4"/>
  <c r="R24" i="4" s="1"/>
  <c r="Q25" i="4"/>
  <c r="Q26" i="4"/>
  <c r="Q27" i="4"/>
  <c r="Q28" i="4"/>
  <c r="R28" i="4" s="1"/>
  <c r="Q29" i="4"/>
  <c r="Q30" i="4"/>
  <c r="Q31" i="4"/>
  <c r="Q32" i="4"/>
  <c r="Q33" i="4"/>
  <c r="Q34" i="4"/>
  <c r="Q35" i="4"/>
  <c r="Q36" i="4"/>
  <c r="R36" i="4" s="1"/>
  <c r="Q37" i="4"/>
  <c r="Q38" i="4"/>
  <c r="Q39" i="4"/>
  <c r="Q40" i="4"/>
  <c r="R40" i="4" s="1"/>
  <c r="Q41" i="4"/>
  <c r="Q42" i="4"/>
  <c r="Q43" i="4"/>
  <c r="R43" i="4" s="1"/>
  <c r="Q44" i="4"/>
  <c r="R44" i="4" s="1"/>
  <c r="Q45" i="4"/>
  <c r="Q20" i="4"/>
  <c r="R22" i="4"/>
  <c r="R45" i="4"/>
  <c r="R32" i="4"/>
  <c r="R38" i="4"/>
  <c r="R39" i="4"/>
  <c r="R41" i="4"/>
  <c r="R42" i="4"/>
  <c r="R21" i="4"/>
  <c r="R23" i="4"/>
  <c r="R25" i="4"/>
  <c r="R26" i="4"/>
  <c r="R27" i="4"/>
  <c r="R29" i="4"/>
  <c r="R30" i="4"/>
  <c r="R31" i="4"/>
  <c r="R33" i="4"/>
  <c r="R34" i="4"/>
  <c r="R35" i="4"/>
  <c r="R37" i="4"/>
  <c r="H21" i="4"/>
  <c r="H28" i="4"/>
  <c r="Q46" i="4" l="1"/>
  <c r="R20" i="4"/>
  <c r="R46" i="4" s="1"/>
  <c r="Q12" i="4"/>
  <c r="P12" i="4"/>
  <c r="P11" i="4"/>
  <c r="Q11" i="4" s="1"/>
  <c r="P10" i="4"/>
  <c r="P9" i="4"/>
  <c r="Q8" i="4"/>
  <c r="Q7" i="4"/>
  <c r="Q6" i="4"/>
  <c r="Q5" i="4"/>
  <c r="Q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<sst xmlns="http://schemas.openxmlformats.org/spreadsheetml/2006/main" count="170" uniqueCount="31">
  <si>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</si>
  <si>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</si>
  <si>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</si>
  <si>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</si>
  <si>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</si>
  <si>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</si>
  <si>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</si>
  <si>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</si>
  <si>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</si>
  <si>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</si>
  <si>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</si>
  <si>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</si>
  <si>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</si>
  <si>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502, 5th Floor, Wing - C, Presiddent Plaza Residency Co.-Op. Hsg. Soc. Ltd., Village - Bhiwandi, Taluka - Thane,</t>
  </si>
  <si>
    <t>bua</t>
  </si>
  <si>
    <t>agreemetn  - 11.21.19</t>
  </si>
  <si>
    <t>av</t>
  </si>
  <si>
    <t>sd</t>
  </si>
  <si>
    <t>rd</t>
  </si>
  <si>
    <t>bv</t>
  </si>
  <si>
    <t>sold out</t>
  </si>
  <si>
    <t>rate</t>
  </si>
  <si>
    <t>fmv</t>
  </si>
  <si>
    <t>mca</t>
  </si>
  <si>
    <t>03.05.24</t>
  </si>
  <si>
    <t>ls - 1.5 cr</t>
  </si>
  <si>
    <t>28.11.23</t>
  </si>
  <si>
    <t>08.11.23</t>
  </si>
  <si>
    <t>18.01.24</t>
  </si>
  <si>
    <t>weightage remark</t>
  </si>
  <si>
    <t>part oc - 2006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</si>
</sst>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2" borderId="0" xfId="0" applyNumberFormat="1" applyFill="1"/>
    <xf numFmtId="4" fontId="0" fillId="3" borderId="0" xfId="0" applyNumberFormat="1" applyFill="1"/>
    <xf numFmtId="17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57551</xdr:colOff>
      <xdr:row>17</xdr:row>
      <xdr:rowOff>171449</xdr:rowOff>
    </xdr:from>
    <xdr:to>
      <xdr:col>26</xdr:col>
      <xdr:colOff>200977</xdr:colOff>
      <xdr:row>46</xdr:row>
      <xdr:rowOff>124962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401038-E778-42F1-880F-9FCA5693A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97026" y="3981449"/>
          <a:ext cx="4582076" cy="54780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67961</xdr:colOff>
      <xdr:row>44</xdr:row>
      <xdr:rowOff>20196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44FF49-5C49-40F3-8A74-C34FD2908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11961" cy="8211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210856</xdr:colOff>
      <xdr:row>44</xdr:row>
      <xdr:rowOff>48738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EE4806-0EE7-4704-B204-9BEA029E9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54856" cy="7973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419100</xdr:colOff>
      <xdr:row>45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FBB625-DC96-43D9-9CB0-3C5B5CDAF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97500" cy="7600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42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415D2F-684E-4784-9933-93ED4E61D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7924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4442BA-AE8B-4D41-8F9C-83C671A99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4390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EC0ADB-48CC-4E14-87C1-2CC9FE0DC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6009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277540</xdr:colOff>
      <xdr:row>43</xdr:row>
      <xdr:rowOff>172617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0FAE10-37BD-4247-956A-42C731B36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421540" cy="836411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182277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63AC4C-D30C-474F-A115-3057CF8F0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26277" cy="86594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363787</xdr:colOff>
      <xdr:row>45</xdr:row>
      <xdr:rowOff>29749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81D423-FE4E-4BFC-BFDC-1A899E76E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165387" cy="8411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6"/>
  <sheetViews>
    <sheetView tabSelected="1" topLeftCell="D1" zoomScaleNormal="100" workbookViewId="0">
      <selection activeCell="E18" sqref="E1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.85546875" customWidth="1"/>
    <col min="20" max="20" width="11.710937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1356</v>
      </c>
      <c r="C2" s="4">
        <f>B2*1.2</f>
        <v>1627.2</v>
      </c>
      <c r="D2" s="4">
        <f t="shared" ref="D2:D13" si="2">C2*1.2</f>
        <v>1952.6399999999999</v>
      </c>
      <c r="E2" s="5">
        <f t="shared" ref="E2:E13" si="3">R2</f>
        <v>9200000</v>
      </c>
      <c r="F2" s="10">
        <f t="shared" ref="F2:F13" si="4">ROUND((E2/B2),0)</f>
        <v>6785</v>
      </c>
      <c r="G2" s="10">
        <f t="shared" ref="G2:G13" si="5">ROUND((E2/C2),0)</f>
        <v>5654</v>
      </c>
      <c r="H2" s="10">
        <f t="shared" ref="H2:H13" si="6">ROUND((E2/D2),0)</f>
        <v>4712</v>
      </c>
      <c r="I2" s="10" t="e">
        <f>#REF!</f>
        <v>#REF!</v>
      </c>
      <c r="J2" s="10" t="str">
        <f t="shared" ref="J2:J13" si="7">S2</f>
        <v>sold out</v>
      </c>
      <c r="O2">
        <v>0</v>
      </c>
      <c r="P2">
        <f t="shared" ref="P2:P12" si="8">O2/1.2</f>
        <v>0</v>
      </c>
      <c r="Q2">
        <v>1356</v>
      </c>
      <c r="R2" s="15">
        <v>9200000</v>
      </c>
      <c r="S2" s="11" t="s">
        <v>20</v>
      </c>
      <c r="T2" s="17">
        <v>45108</v>
      </c>
    </row>
    <row r="3" spans="1:23" x14ac:dyDescent="0.25">
      <c r="A3" s="4">
        <f t="shared" si="0"/>
        <v>0</v>
      </c>
      <c r="B3" s="4">
        <f t="shared" si="1"/>
        <v>786.04109999999991</v>
      </c>
      <c r="C3" s="4">
        <f t="shared" ref="C3:C15" si="9">B3*1.2</f>
        <v>943.2493199999999</v>
      </c>
      <c r="D3" s="4">
        <f t="shared" si="2"/>
        <v>1131.8991839999999</v>
      </c>
      <c r="E3" s="5">
        <f t="shared" si="3"/>
        <v>3106700</v>
      </c>
      <c r="F3" s="10">
        <f t="shared" si="4"/>
        <v>3952</v>
      </c>
      <c r="G3" s="10">
        <f t="shared" si="5"/>
        <v>3294</v>
      </c>
      <c r="H3" s="10">
        <f t="shared" si="6"/>
        <v>2745</v>
      </c>
      <c r="I3" s="10" t="e">
        <f>#REF!</f>
        <v>#REF!</v>
      </c>
      <c r="J3" s="10" t="str">
        <f t="shared" si="7"/>
        <v>03.05.24</v>
      </c>
      <c r="O3">
        <v>0</v>
      </c>
      <c r="P3">
        <f>87.63*10.764</f>
        <v>943.2493199999999</v>
      </c>
      <c r="Q3">
        <f t="shared" ref="Q3:Q12" si="10">P3/1.2</f>
        <v>786.04109999999991</v>
      </c>
      <c r="R3" s="2">
        <v>3106700</v>
      </c>
      <c r="S3" s="8" t="s">
        <v>24</v>
      </c>
      <c r="T3" s="16">
        <f>R3+217500+30000</f>
        <v>3354200</v>
      </c>
      <c r="U3">
        <f>T3/P3</f>
        <v>3556.00574405927</v>
      </c>
      <c r="V3">
        <f>U3*1.05</f>
        <v>3733.8060312622338</v>
      </c>
      <c r="W3">
        <f>V3*1.05</f>
        <v>3920.4963328253457</v>
      </c>
    </row>
    <row r="4" spans="1:23" x14ac:dyDescent="0.25">
      <c r="A4" s="4">
        <f t="shared" si="0"/>
        <v>0</v>
      </c>
      <c r="B4" s="4">
        <f t="shared" si="1"/>
        <v>463.33333333333337</v>
      </c>
      <c r="C4" s="4">
        <f t="shared" si="9"/>
        <v>556</v>
      </c>
      <c r="D4" s="4">
        <f t="shared" si="2"/>
        <v>667.19999999999993</v>
      </c>
      <c r="E4" s="5">
        <f t="shared" si="3"/>
        <v>1350000</v>
      </c>
      <c r="F4" s="10">
        <f t="shared" si="4"/>
        <v>2914</v>
      </c>
      <c r="G4" s="10">
        <f t="shared" si="5"/>
        <v>2428</v>
      </c>
      <c r="H4" s="10">
        <f t="shared" si="6"/>
        <v>2023</v>
      </c>
      <c r="I4" s="10" t="e">
        <f>#REF!</f>
        <v>#REF!</v>
      </c>
      <c r="J4" s="10" t="str">
        <f t="shared" si="7"/>
        <v>28.11.23</v>
      </c>
      <c r="O4">
        <v>0</v>
      </c>
      <c r="P4">
        <v>556</v>
      </c>
      <c r="Q4">
        <f t="shared" si="10"/>
        <v>463.33333333333337</v>
      </c>
      <c r="R4" s="2">
        <v>1350000</v>
      </c>
      <c r="S4" s="8" t="s">
        <v>26</v>
      </c>
      <c r="T4" s="8"/>
    </row>
    <row r="5" spans="1:23" x14ac:dyDescent="0.25">
      <c r="A5" s="4">
        <f t="shared" si="0"/>
        <v>0</v>
      </c>
      <c r="B5" s="4">
        <f t="shared" si="1"/>
        <v>529.31970000000001</v>
      </c>
      <c r="C5" s="4">
        <f t="shared" si="9"/>
        <v>635.18363999999997</v>
      </c>
      <c r="D5" s="4">
        <f t="shared" si="2"/>
        <v>762.22036799999989</v>
      </c>
      <c r="E5" s="5">
        <f t="shared" si="3"/>
        <v>2600000</v>
      </c>
      <c r="F5" s="10">
        <f t="shared" si="4"/>
        <v>4912</v>
      </c>
      <c r="G5" s="10">
        <f t="shared" si="5"/>
        <v>4093</v>
      </c>
      <c r="H5" s="10">
        <f t="shared" si="6"/>
        <v>3411</v>
      </c>
      <c r="I5" s="10" t="e">
        <f>#REF!</f>
        <v>#REF!</v>
      </c>
      <c r="J5" s="10" t="str">
        <f t="shared" si="7"/>
        <v>08.11.23</v>
      </c>
      <c r="O5">
        <v>0</v>
      </c>
      <c r="P5">
        <f>59.01*10.764</f>
        <v>635.18363999999997</v>
      </c>
      <c r="Q5">
        <f t="shared" si="10"/>
        <v>529.31970000000001</v>
      </c>
      <c r="R5" s="2">
        <v>2600000</v>
      </c>
      <c r="S5" s="8" t="s">
        <v>27</v>
      </c>
      <c r="T5" s="8"/>
    </row>
    <row r="6" spans="1:23" x14ac:dyDescent="0.25">
      <c r="A6" s="4">
        <f t="shared" si="0"/>
        <v>0</v>
      </c>
      <c r="B6" s="4">
        <f t="shared" si="1"/>
        <v>385</v>
      </c>
      <c r="C6" s="4">
        <f t="shared" si="9"/>
        <v>462</v>
      </c>
      <c r="D6" s="4">
        <f t="shared" si="2"/>
        <v>554.4</v>
      </c>
      <c r="E6" s="5">
        <f t="shared" si="3"/>
        <v>2800000</v>
      </c>
      <c r="F6" s="10">
        <f t="shared" si="4"/>
        <v>7273</v>
      </c>
      <c r="G6" s="14">
        <f t="shared" si="5"/>
        <v>6061</v>
      </c>
      <c r="H6" s="10">
        <f t="shared" si="6"/>
        <v>5051</v>
      </c>
      <c r="I6" s="10" t="e">
        <f>#REF!</f>
        <v>#REF!</v>
      </c>
      <c r="J6" s="10" t="str">
        <f t="shared" si="7"/>
        <v>18.01.24</v>
      </c>
      <c r="O6">
        <v>0</v>
      </c>
      <c r="P6">
        <v>462</v>
      </c>
      <c r="Q6">
        <f t="shared" si="10"/>
        <v>385</v>
      </c>
      <c r="R6" s="2">
        <v>2800000</v>
      </c>
      <c r="S6" s="8" t="s">
        <v>28</v>
      </c>
      <c r="T6" s="16">
        <f>R6+196000+28000</f>
        <v>3024000</v>
      </c>
      <c r="U6">
        <f>T6/P6</f>
        <v>6545.454545454545</v>
      </c>
    </row>
    <row r="7" spans="1:23" x14ac:dyDescent="0.25">
      <c r="A7" s="4">
        <f t="shared" si="0"/>
        <v>0</v>
      </c>
      <c r="B7" s="4">
        <f t="shared" si="1"/>
        <v>958.33333333333337</v>
      </c>
      <c r="C7" s="4">
        <f t="shared" si="9"/>
        <v>1150</v>
      </c>
      <c r="D7" s="4">
        <f t="shared" si="2"/>
        <v>1380</v>
      </c>
      <c r="E7" s="5">
        <f t="shared" si="3"/>
        <v>7000000</v>
      </c>
      <c r="F7" s="10">
        <f t="shared" si="4"/>
        <v>7304</v>
      </c>
      <c r="G7" s="14">
        <f t="shared" si="5"/>
        <v>6087</v>
      </c>
      <c r="H7" s="10">
        <f t="shared" si="6"/>
        <v>5072</v>
      </c>
      <c r="I7" s="10" t="e">
        <f>#REF!</f>
        <v>#REF!</v>
      </c>
      <c r="J7" s="10">
        <f t="shared" si="7"/>
        <v>0</v>
      </c>
      <c r="O7">
        <v>0</v>
      </c>
      <c r="P7">
        <v>1150</v>
      </c>
      <c r="Q7">
        <f t="shared" si="10"/>
        <v>958.33333333333337</v>
      </c>
      <c r="R7" s="2">
        <v>7000000</v>
      </c>
      <c r="S7" s="8"/>
      <c r="T7" s="8"/>
    </row>
    <row r="8" spans="1:23" x14ac:dyDescent="0.25">
      <c r="A8" s="4">
        <f t="shared" si="0"/>
        <v>0</v>
      </c>
      <c r="B8" s="4">
        <f t="shared" si="1"/>
        <v>1500</v>
      </c>
      <c r="C8" s="4">
        <f t="shared" si="9"/>
        <v>1800</v>
      </c>
      <c r="D8" s="4">
        <f t="shared" si="2"/>
        <v>2160</v>
      </c>
      <c r="E8" s="5">
        <f t="shared" si="3"/>
        <v>4000000</v>
      </c>
      <c r="F8" s="10">
        <f t="shared" si="4"/>
        <v>2667</v>
      </c>
      <c r="G8" s="10">
        <f t="shared" si="5"/>
        <v>2222</v>
      </c>
      <c r="H8" s="10">
        <f t="shared" si="6"/>
        <v>1852</v>
      </c>
      <c r="I8" s="10" t="e">
        <f>#REF!</f>
        <v>#REF!</v>
      </c>
      <c r="J8" s="10">
        <f t="shared" si="7"/>
        <v>0</v>
      </c>
      <c r="O8">
        <v>0</v>
      </c>
      <c r="P8">
        <v>1800</v>
      </c>
      <c r="Q8">
        <f t="shared" si="10"/>
        <v>1500</v>
      </c>
      <c r="R8" s="2">
        <v>4000000</v>
      </c>
      <c r="S8" s="8"/>
      <c r="T8" s="8"/>
    </row>
    <row r="9" spans="1:23" x14ac:dyDescent="0.25">
      <c r="A9" s="4">
        <f t="shared" si="0"/>
        <v>0</v>
      </c>
      <c r="B9" s="4">
        <f t="shared" si="1"/>
        <v>700</v>
      </c>
      <c r="C9" s="4">
        <f t="shared" si="9"/>
        <v>840</v>
      </c>
      <c r="D9" s="4">
        <f t="shared" si="2"/>
        <v>1008</v>
      </c>
      <c r="E9" s="5">
        <f t="shared" si="3"/>
        <v>11000000</v>
      </c>
      <c r="F9" s="10">
        <f t="shared" si="4"/>
        <v>15714</v>
      </c>
      <c r="G9" s="10">
        <f t="shared" si="5"/>
        <v>13095</v>
      </c>
      <c r="H9" s="10">
        <f t="shared" si="6"/>
        <v>10913</v>
      </c>
      <c r="I9" s="10" t="e">
        <f>#REF!</f>
        <v>#REF!</v>
      </c>
      <c r="J9" s="10">
        <f t="shared" si="7"/>
        <v>0</v>
      </c>
      <c r="O9">
        <v>0</v>
      </c>
      <c r="P9">
        <f t="shared" si="8"/>
        <v>0</v>
      </c>
      <c r="Q9">
        <v>700</v>
      </c>
      <c r="R9" s="2">
        <v>11000000</v>
      </c>
      <c r="S9" s="8"/>
      <c r="T9" s="8"/>
    </row>
    <row r="10" spans="1:23" x14ac:dyDescent="0.25">
      <c r="A10" s="4">
        <f t="shared" si="0"/>
        <v>0</v>
      </c>
      <c r="B10" s="4">
        <f t="shared" si="1"/>
        <v>855</v>
      </c>
      <c r="C10" s="4">
        <f t="shared" si="9"/>
        <v>1026</v>
      </c>
      <c r="D10" s="4">
        <f t="shared" si="2"/>
        <v>1231.2</v>
      </c>
      <c r="E10" s="5">
        <f t="shared" si="3"/>
        <v>6500000</v>
      </c>
      <c r="F10" s="10">
        <f t="shared" si="4"/>
        <v>7602</v>
      </c>
      <c r="G10" s="14">
        <f t="shared" si="5"/>
        <v>6335</v>
      </c>
      <c r="H10" s="10">
        <f t="shared" si="6"/>
        <v>5279</v>
      </c>
      <c r="I10" s="10" t="e">
        <f>#REF!</f>
        <v>#REF!</v>
      </c>
      <c r="J10" s="10">
        <f t="shared" si="7"/>
        <v>0</v>
      </c>
      <c r="O10">
        <v>0</v>
      </c>
      <c r="P10">
        <f t="shared" si="8"/>
        <v>0</v>
      </c>
      <c r="Q10">
        <v>855</v>
      </c>
      <c r="R10" s="2">
        <v>6500000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10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10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10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10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10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3" x14ac:dyDescent="0.25">
      <c r="F16" s="8"/>
      <c r="G16" s="8"/>
      <c r="H16" s="8"/>
      <c r="I16" s="8"/>
      <c r="J16" s="8"/>
    </row>
    <row r="17" spans="5:24" x14ac:dyDescent="0.25">
      <c r="G17" t="s">
        <v>13</v>
      </c>
    </row>
    <row r="19" spans="5:24" x14ac:dyDescent="0.25">
      <c r="E19">
        <f>H19/1.2</f>
        <v>1388.3333333333335</v>
      </c>
      <c r="G19" t="s">
        <v>14</v>
      </c>
      <c r="H19">
        <v>1666</v>
      </c>
      <c r="O19" t="s">
        <v>23</v>
      </c>
    </row>
    <row r="20" spans="5:24" x14ac:dyDescent="0.25">
      <c r="G20" t="s">
        <v>21</v>
      </c>
      <c r="H20">
        <v>6200</v>
      </c>
      <c r="O20">
        <v>3.73</v>
      </c>
      <c r="P20">
        <v>3.3</v>
      </c>
      <c r="Q20">
        <f>ROUND(P20*O20,2)</f>
        <v>12.31</v>
      </c>
      <c r="R20">
        <f>ROUND(Q20*10.764,0)</f>
        <v>133</v>
      </c>
    </row>
    <row r="21" spans="5:24" x14ac:dyDescent="0.25">
      <c r="G21" t="s">
        <v>22</v>
      </c>
      <c r="H21">
        <f>H20*H19</f>
        <v>10329200</v>
      </c>
      <c r="O21">
        <v>1.1000000000000001</v>
      </c>
      <c r="P21">
        <v>2.1</v>
      </c>
      <c r="Q21">
        <f t="shared" ref="Q21:Q45" si="21">ROUND(P21*O21,2)</f>
        <v>2.31</v>
      </c>
      <c r="R21">
        <f t="shared" ref="R21:R45" si="22">ROUND(Q21*10.764,0)</f>
        <v>25</v>
      </c>
    </row>
    <row r="22" spans="5:24" x14ac:dyDescent="0.25">
      <c r="G22" s="6"/>
      <c r="H22" s="6"/>
      <c r="O22">
        <v>0.36</v>
      </c>
      <c r="P22">
        <v>0.8</v>
      </c>
      <c r="Q22">
        <f t="shared" si="21"/>
        <v>0.28999999999999998</v>
      </c>
      <c r="R22">
        <f t="shared" si="22"/>
        <v>3</v>
      </c>
    </row>
    <row r="23" spans="5:24" x14ac:dyDescent="0.25">
      <c r="O23">
        <v>1.7</v>
      </c>
      <c r="P23">
        <v>2</v>
      </c>
      <c r="Q23">
        <f t="shared" si="21"/>
        <v>3.4</v>
      </c>
      <c r="R23">
        <f t="shared" si="22"/>
        <v>37</v>
      </c>
    </row>
    <row r="24" spans="5:24" x14ac:dyDescent="0.25">
      <c r="G24" t="s">
        <v>15</v>
      </c>
      <c r="I24" t="s">
        <v>25</v>
      </c>
      <c r="O24">
        <v>0.9</v>
      </c>
      <c r="P24" s="11">
        <v>1.1499999999999999</v>
      </c>
      <c r="Q24">
        <f t="shared" si="21"/>
        <v>1.04</v>
      </c>
      <c r="R24">
        <f t="shared" si="22"/>
        <v>11</v>
      </c>
      <c r="T24" s="11"/>
      <c r="U24" s="11"/>
      <c r="V24" s="11"/>
      <c r="W24" s="11"/>
      <c r="X24" s="11"/>
    </row>
    <row r="25" spans="5:24" x14ac:dyDescent="0.25">
      <c r="G25" t="s">
        <v>16</v>
      </c>
      <c r="H25">
        <v>6900000</v>
      </c>
      <c r="I25">
        <f>H25*2</f>
        <v>13800000</v>
      </c>
      <c r="O25">
        <v>1.18</v>
      </c>
      <c r="P25" s="11">
        <v>1.22</v>
      </c>
      <c r="Q25">
        <f t="shared" si="21"/>
        <v>1.44</v>
      </c>
      <c r="R25">
        <f t="shared" si="22"/>
        <v>16</v>
      </c>
      <c r="T25" s="13"/>
      <c r="U25" s="13"/>
      <c r="V25" s="11"/>
      <c r="W25" s="11"/>
      <c r="X25" s="11"/>
    </row>
    <row r="26" spans="5:24" x14ac:dyDescent="0.25">
      <c r="G26" t="s">
        <v>17</v>
      </c>
      <c r="H26">
        <v>414000</v>
      </c>
      <c r="O26">
        <v>2.48</v>
      </c>
      <c r="P26" s="11">
        <v>3.3</v>
      </c>
      <c r="Q26">
        <f t="shared" si="21"/>
        <v>8.18</v>
      </c>
      <c r="R26">
        <f t="shared" si="22"/>
        <v>88</v>
      </c>
      <c r="T26" s="11"/>
      <c r="U26" s="11"/>
      <c r="V26" s="11"/>
      <c r="W26" s="11"/>
      <c r="X26" s="11"/>
    </row>
    <row r="27" spans="5:24" x14ac:dyDescent="0.25">
      <c r="G27" t="s">
        <v>18</v>
      </c>
      <c r="H27">
        <v>30000</v>
      </c>
      <c r="O27">
        <v>2.33</v>
      </c>
      <c r="P27" s="11">
        <v>1.76</v>
      </c>
      <c r="Q27">
        <f t="shared" si="21"/>
        <v>4.0999999999999996</v>
      </c>
      <c r="R27">
        <f t="shared" si="22"/>
        <v>44</v>
      </c>
      <c r="T27" s="11"/>
      <c r="U27" s="11"/>
      <c r="V27" s="11"/>
      <c r="W27" s="11"/>
      <c r="X27" s="11"/>
    </row>
    <row r="28" spans="5:24" x14ac:dyDescent="0.25">
      <c r="G28" t="s">
        <v>19</v>
      </c>
      <c r="H28">
        <f>SUM(H25:H27)</f>
        <v>7344000</v>
      </c>
      <c r="O28">
        <v>2.2200000000000002</v>
      </c>
      <c r="P28" s="11">
        <v>2</v>
      </c>
      <c r="Q28">
        <f t="shared" si="21"/>
        <v>4.4400000000000004</v>
      </c>
      <c r="R28">
        <f t="shared" si="22"/>
        <v>48</v>
      </c>
      <c r="T28" s="12"/>
      <c r="U28" s="12"/>
      <c r="V28" s="11"/>
      <c r="W28" s="11"/>
      <c r="X28" s="11"/>
    </row>
    <row r="29" spans="5:24" x14ac:dyDescent="0.25">
      <c r="O29">
        <v>1.3</v>
      </c>
      <c r="P29" s="11">
        <v>1.2</v>
      </c>
      <c r="Q29">
        <f t="shared" si="21"/>
        <v>1.56</v>
      </c>
      <c r="R29">
        <f t="shared" si="22"/>
        <v>17</v>
      </c>
      <c r="T29" s="11"/>
      <c r="U29" s="11"/>
      <c r="V29" s="11"/>
      <c r="W29" s="11"/>
      <c r="X29" s="11"/>
    </row>
    <row r="30" spans="5:24" x14ac:dyDescent="0.25">
      <c r="H30" s="6" t="s">
        <v>29</v>
      </c>
      <c r="O30">
        <v>2.7</v>
      </c>
      <c r="P30" s="11">
        <v>5.78</v>
      </c>
      <c r="Q30">
        <f t="shared" si="21"/>
        <v>15.61</v>
      </c>
      <c r="R30">
        <f t="shared" si="22"/>
        <v>168</v>
      </c>
      <c r="T30" s="11"/>
      <c r="U30" s="11"/>
      <c r="V30" s="11"/>
      <c r="W30" s="11"/>
      <c r="X30" s="11"/>
    </row>
    <row r="31" spans="5:24" x14ac:dyDescent="0.25">
      <c r="H31" t="s">
        <v>30</v>
      </c>
      <c r="O31">
        <v>4.5</v>
      </c>
      <c r="P31" s="11">
        <v>2</v>
      </c>
      <c r="Q31">
        <f t="shared" si="21"/>
        <v>9</v>
      </c>
      <c r="R31">
        <f t="shared" si="22"/>
        <v>97</v>
      </c>
      <c r="T31" s="11"/>
      <c r="U31" s="11"/>
      <c r="V31" s="11"/>
      <c r="W31" s="11"/>
      <c r="X31" s="11"/>
    </row>
    <row r="32" spans="5:24" x14ac:dyDescent="0.25">
      <c r="O32">
        <v>6.32</v>
      </c>
      <c r="P32" s="11">
        <v>3.6</v>
      </c>
      <c r="Q32">
        <f t="shared" si="21"/>
        <v>22.75</v>
      </c>
      <c r="R32">
        <f t="shared" si="22"/>
        <v>245</v>
      </c>
      <c r="S32" s="6"/>
      <c r="T32" s="11"/>
      <c r="U32" s="11"/>
      <c r="V32" s="11"/>
      <c r="W32" s="11"/>
      <c r="X32" s="11"/>
    </row>
    <row r="33" spans="15:24" x14ac:dyDescent="0.25">
      <c r="O33">
        <v>2.4300000000000002</v>
      </c>
      <c r="P33" s="11">
        <v>1.44</v>
      </c>
      <c r="Q33">
        <f t="shared" si="21"/>
        <v>3.5</v>
      </c>
      <c r="R33">
        <f t="shared" si="22"/>
        <v>38</v>
      </c>
      <c r="S33" s="6"/>
      <c r="T33" s="11"/>
      <c r="U33" s="11"/>
      <c r="V33" s="11"/>
      <c r="W33" s="11"/>
      <c r="X33" s="11"/>
    </row>
    <row r="34" spans="15:24" x14ac:dyDescent="0.25">
      <c r="O34">
        <v>1.66</v>
      </c>
      <c r="P34" s="11">
        <v>0.77</v>
      </c>
      <c r="Q34">
        <f t="shared" si="21"/>
        <v>1.28</v>
      </c>
      <c r="R34">
        <f t="shared" si="22"/>
        <v>14</v>
      </c>
    </row>
    <row r="35" spans="15:24" x14ac:dyDescent="0.25">
      <c r="O35">
        <v>3.8</v>
      </c>
      <c r="P35" s="11">
        <v>6</v>
      </c>
      <c r="Q35">
        <f t="shared" si="21"/>
        <v>22.8</v>
      </c>
      <c r="R35">
        <f t="shared" si="22"/>
        <v>245</v>
      </c>
      <c r="T35" s="6"/>
    </row>
    <row r="36" spans="15:24" x14ac:dyDescent="0.25">
      <c r="O36">
        <v>0.55000000000000004</v>
      </c>
      <c r="P36" s="11">
        <v>2.5299999999999998</v>
      </c>
      <c r="Q36">
        <f t="shared" si="21"/>
        <v>1.39</v>
      </c>
      <c r="R36">
        <f t="shared" si="22"/>
        <v>15</v>
      </c>
      <c r="S36" s="6"/>
    </row>
    <row r="37" spans="15:24" x14ac:dyDescent="0.25">
      <c r="O37">
        <v>1.6</v>
      </c>
      <c r="P37" s="11">
        <v>2.8</v>
      </c>
      <c r="Q37">
        <f t="shared" si="21"/>
        <v>4.4800000000000004</v>
      </c>
      <c r="R37">
        <f t="shared" si="22"/>
        <v>48</v>
      </c>
    </row>
    <row r="38" spans="15:24" x14ac:dyDescent="0.25">
      <c r="O38">
        <v>0.87</v>
      </c>
      <c r="P38" s="11">
        <v>0.72</v>
      </c>
      <c r="Q38">
        <f t="shared" si="21"/>
        <v>0.63</v>
      </c>
      <c r="R38">
        <f t="shared" si="22"/>
        <v>7</v>
      </c>
    </row>
    <row r="39" spans="15:24" x14ac:dyDescent="0.25">
      <c r="O39">
        <v>3.63</v>
      </c>
      <c r="P39" s="11">
        <v>3.87</v>
      </c>
      <c r="Q39">
        <f t="shared" si="21"/>
        <v>14.05</v>
      </c>
      <c r="R39">
        <f t="shared" si="22"/>
        <v>151</v>
      </c>
    </row>
    <row r="40" spans="15:24" x14ac:dyDescent="0.25">
      <c r="O40">
        <v>1.4</v>
      </c>
      <c r="P40" s="11">
        <v>1.67</v>
      </c>
      <c r="Q40">
        <f t="shared" si="21"/>
        <v>2.34</v>
      </c>
      <c r="R40">
        <f t="shared" si="22"/>
        <v>25</v>
      </c>
    </row>
    <row r="41" spans="15:24" x14ac:dyDescent="0.25">
      <c r="O41">
        <v>0.68</v>
      </c>
      <c r="P41" s="11">
        <v>1.1000000000000001</v>
      </c>
      <c r="Q41">
        <f t="shared" si="21"/>
        <v>0.75</v>
      </c>
      <c r="R41">
        <f t="shared" si="22"/>
        <v>8</v>
      </c>
    </row>
    <row r="42" spans="15:24" x14ac:dyDescent="0.25">
      <c r="O42">
        <v>2.1</v>
      </c>
      <c r="P42" s="11">
        <v>1.9</v>
      </c>
      <c r="Q42">
        <f t="shared" si="21"/>
        <v>3.99</v>
      </c>
      <c r="R42">
        <f t="shared" si="22"/>
        <v>43</v>
      </c>
    </row>
    <row r="43" spans="15:24" x14ac:dyDescent="0.25">
      <c r="O43">
        <v>1</v>
      </c>
      <c r="P43" s="11">
        <v>0.4</v>
      </c>
      <c r="Q43">
        <f t="shared" si="21"/>
        <v>0.4</v>
      </c>
      <c r="R43">
        <f t="shared" si="22"/>
        <v>4</v>
      </c>
    </row>
    <row r="44" spans="15:24" x14ac:dyDescent="0.25">
      <c r="O44">
        <v>3.74</v>
      </c>
      <c r="P44" s="11">
        <v>3.3</v>
      </c>
      <c r="Q44">
        <f t="shared" si="21"/>
        <v>12.34</v>
      </c>
      <c r="R44">
        <f t="shared" si="22"/>
        <v>133</v>
      </c>
    </row>
    <row r="45" spans="15:24" x14ac:dyDescent="0.25">
      <c r="O45">
        <v>1.1200000000000001</v>
      </c>
      <c r="P45" s="11">
        <v>0.3</v>
      </c>
      <c r="Q45">
        <f t="shared" si="21"/>
        <v>0.34</v>
      </c>
      <c r="R45">
        <f t="shared" si="22"/>
        <v>4</v>
      </c>
    </row>
    <row r="46" spans="15:24" x14ac:dyDescent="0.25">
      <c r="Q46" s="6">
        <f>SUM(Q20:Q45)</f>
        <v>154.72000000000003</v>
      </c>
      <c r="R46" s="6">
        <f>SUM(R20:R45)</f>
        <v>1667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2024-06-20T08:56:18Z</dcterms:modified>
</cp:coreProperties>
</file>