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42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42"/>
  <c r="O12"/>
  <c r="O14" s="1"/>
  <c r="O10"/>
  <c r="P11" i="4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Q6"/>
  <c r="P6"/>
  <c r="J6"/>
  <c r="I6"/>
  <c r="E6"/>
  <c r="G6" s="1"/>
  <c r="B6"/>
  <c r="C6" s="1"/>
  <c r="D6" s="1"/>
  <c r="A6"/>
  <c r="Q5"/>
  <c r="J5"/>
  <c r="I5"/>
  <c r="E5"/>
  <c r="B5"/>
  <c r="C5" s="1"/>
  <c r="D5" s="1"/>
  <c r="A5"/>
  <c r="Q4"/>
  <c r="J4"/>
  <c r="I4"/>
  <c r="E4"/>
  <c r="G4" s="1"/>
  <c r="B4"/>
  <c r="C4" s="1"/>
  <c r="D4" s="1"/>
  <c r="A4"/>
  <c r="Q3"/>
  <c r="B3" s="1"/>
  <c r="C3" s="1"/>
  <c r="D3" s="1"/>
  <c r="J3"/>
  <c r="I3"/>
  <c r="E3"/>
  <c r="A3"/>
  <c r="Q2"/>
  <c r="J2"/>
  <c r="I2"/>
  <c r="E2"/>
  <c r="F2" s="1"/>
  <c r="B2"/>
  <c r="C2" s="1"/>
  <c r="D2" s="1"/>
  <c r="A2"/>
  <c r="G3" l="1"/>
  <c r="C11"/>
  <c r="D11" s="1"/>
  <c r="H11" s="1"/>
  <c r="F11"/>
  <c r="G5"/>
  <c r="G9"/>
  <c r="G11"/>
  <c r="F5"/>
  <c r="F8"/>
  <c r="F10"/>
  <c r="H2"/>
  <c r="G2"/>
  <c r="H3"/>
  <c r="H4"/>
  <c r="H5"/>
  <c r="H6"/>
  <c r="H7"/>
  <c r="H8"/>
  <c r="H9"/>
  <c r="H10"/>
  <c r="F3"/>
  <c r="F4"/>
  <c r="F6"/>
  <c r="F7"/>
  <c r="F9"/>
  <c r="O5" i="42" l="1"/>
  <c r="O6"/>
  <c r="O7"/>
  <c r="O8"/>
  <c r="O9"/>
  <c r="O4"/>
  <c r="O11" l="1"/>
  <c r="O16" s="1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6" l="1"/>
  <c r="C10"/>
  <c r="C11" s="1"/>
  <c r="C12" s="1"/>
  <c r="C13" s="1"/>
  <c r="C19" l="1"/>
  <c r="C20" s="1"/>
  <c r="B20" s="1"/>
  <c r="C25" l="1"/>
  <c r="C2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<sst xmlns="http://schemas.openxmlformats.org/spreadsheetml/2006/main" count="138" uniqueCount="106">
  <si>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</si>
  <si>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</si>
  <si>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</si>
  <si>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</si>
  <si>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</si>
  <si>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</si>
  <si>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</si>
  <si>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</si>
  <si>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</si>
  <si>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</si>
  <si>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</si>
  <si>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</si>
  <si>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</si>
  <si>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</si>
  <si>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</si>
  <si>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</si>
  <si>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</si>
  <si>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</si>
  <si>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</si>
  <si>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</si>
  <si>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</si>
  <si>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</si>
  <si>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</si>
  <si>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</si>
  <si>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</si>
  <si>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</si>
  <si>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</si>
  <si>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</si>
  <si>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</si>
  <si>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</si>
  <si>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</si>
  <si>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</si>
  <si>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</si>
  <si>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</si>
  <si>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</si>
  <si>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</si>
  <si>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</si>
  <si>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</si>
  <si>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</si>
  <si>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</si>
  <si>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</si>
  <si>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</si>
  <si>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</si>
  <si>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</si>
  <si>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</si>
  <si>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</si>
  <si>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</si>
  <si>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</si>
  <si>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</si>
  <si>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</si>
  <si>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</si>
  <si>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</si>
  <si>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</si>
  <si>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</si>
  <si>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</si>
  <si>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</si>
  <si>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</si>
  <si>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</si>
  <si>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</si>
  <si>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</si>
  <si>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</si>
  <si>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</si>
  <si>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</si>
  <si>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</si>
  <si>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</si>
  <si>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</si>
  <si>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</si>
  <si>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</si>
  <si>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</si>
  <si>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</si>
  <si>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</si>
  <si>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</si>
  <si>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</si>
  <si>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</si>
  <si>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</si>
  <si>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</si>
  <si>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</si>
  <si>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</si>
  <si>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</si>
  <si>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</si>
  <si>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</si>
  <si>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</si>
  <si>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</si>
  <si>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</si>
  <si>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</si>
  <si>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</si>
  <si>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</si>
  <si>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</si>
  <si>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</si>
  <si>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</si>
  <si>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</si>
  <si>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</si>
  <si>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</si>
  <si>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</si>
  <si>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</si>
  <si>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</si>
  <si>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</si>
  <si>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</si>
  <si>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Hall</t>
  </si>
  <si>
    <t>Kitchen</t>
  </si>
  <si>
    <t>Bed</t>
  </si>
  <si>
    <t>Pass</t>
  </si>
  <si>
    <t>WC</t>
  </si>
  <si>
    <t>Bath</t>
  </si>
  <si>
    <t>BA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</si>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</sst>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5</xdr:row>
      <xdr:rowOff>51707</xdr:rowOff>
    </xdr:from>
    <xdr:to>
      <xdr:col>10</xdr:col>
      <xdr:colOff>178253</xdr:colOff>
      <xdr:row>24</xdr:row>
      <xdr:rowOff>118382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4" y="1004207"/>
          <a:ext cx="5739493" cy="36861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4</xdr:row>
      <xdr:rowOff>19050</xdr:rowOff>
    </xdr:from>
    <xdr:to>
      <xdr:col>10</xdr:col>
      <xdr:colOff>47625</xdr:colOff>
      <xdr:row>25</xdr:row>
      <xdr:rowOff>47625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781050"/>
          <a:ext cx="5724525" cy="4029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85725</xdr:rowOff>
    </xdr:from>
    <xdr:to>
      <xdr:col>10</xdr:col>
      <xdr:colOff>238125</xdr:colOff>
      <xdr:row>21</xdr:row>
      <xdr:rowOff>114300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466725"/>
          <a:ext cx="5943600" cy="3648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213930</xdr:colOff>
      <xdr:row>5</xdr:row>
      <xdr:rowOff>38711</xdr:rowOff>
    </xdr:from>
    <xdr:to>
      <xdr:col>13</xdr:col>
      <xdr:colOff>555031</xdr:colOff>
      <xdr:row>29</xdr:row>
      <xdr:rowOff>162536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930" y="991211"/>
          <a:ext cx="8207630" cy="46958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36535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34500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34500</v>
      </c>
      <c r="D5" s="57" t="s">
        <v>61</v>
      </c>
      <c r="E5" s="58">
        <f>ROUND(C5/10.764,0)</f>
        <v>3205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13500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21000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0.15</v>
      </c>
      <c r="D8" s="100">
        <f>1-C8</f>
        <v>0.85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17850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31350</v>
      </c>
      <c r="D10" s="57" t="s">
        <v>61</v>
      </c>
      <c r="E10" s="58">
        <f>ROUND(C10/10.764,0)</f>
        <v>2912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2017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7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53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600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1747200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1200000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workbookViewId="0">
      <selection activeCell="C8" sqref="C8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3800</v>
      </c>
      <c r="D3" s="21" t="s">
        <v>105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1800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7</v>
      </c>
      <c r="D7" s="25"/>
      <c r="F7" s="76"/>
      <c r="G7" s="76"/>
    </row>
    <row r="8" spans="1:8">
      <c r="A8" s="15" t="s">
        <v>18</v>
      </c>
      <c r="B8" s="24"/>
      <c r="C8" s="25">
        <f>C9-C7</f>
        <v>53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10.5</v>
      </c>
      <c r="D10" s="25"/>
      <c r="F10" s="76"/>
      <c r="G10" s="76"/>
    </row>
    <row r="11" spans="1:8">
      <c r="A11" s="15"/>
      <c r="B11" s="26"/>
      <c r="C11" s="27">
        <f>C10%</f>
        <v>0.105</v>
      </c>
      <c r="D11" s="27"/>
      <c r="F11" s="76"/>
      <c r="G11" s="76"/>
    </row>
    <row r="12" spans="1:8">
      <c r="A12" s="15" t="s">
        <v>21</v>
      </c>
      <c r="B12" s="19"/>
      <c r="C12" s="20">
        <f>C6*C11</f>
        <v>210</v>
      </c>
      <c r="D12" s="23"/>
      <c r="F12" s="76"/>
      <c r="G12" s="76"/>
    </row>
    <row r="13" spans="1:8">
      <c r="A13" s="15" t="s">
        <v>22</v>
      </c>
      <c r="B13" s="19"/>
      <c r="C13" s="20">
        <f>C6-C12</f>
        <v>1790</v>
      </c>
      <c r="D13" s="23"/>
      <c r="F13" s="76"/>
      <c r="G13" s="76"/>
    </row>
    <row r="14" spans="1:8">
      <c r="A14" s="15" t="s">
        <v>15</v>
      </c>
      <c r="B14" s="19"/>
      <c r="C14" s="20">
        <f>C5</f>
        <v>1800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3590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104</v>
      </c>
      <c r="B18" s="7"/>
      <c r="C18" s="74">
        <v>600</v>
      </c>
      <c r="D18" s="74"/>
      <c r="E18" s="75"/>
      <c r="F18" s="76"/>
      <c r="G18" s="76"/>
    </row>
    <row r="19" spans="1:7">
      <c r="A19" s="15"/>
      <c r="B19" s="6"/>
      <c r="C19" s="30">
        <f>C18*C16</f>
        <v>2154000</v>
      </c>
      <c r="D19" s="76" t="s">
        <v>68</v>
      </c>
      <c r="E19" s="30"/>
      <c r="F19" s="76"/>
      <c r="G19" s="76"/>
    </row>
    <row r="20" spans="1:7">
      <c r="A20" s="15"/>
      <c r="B20" s="61">
        <f>C20*90</f>
        <v>184167000</v>
      </c>
      <c r="C20" s="31">
        <f>C19*95%</f>
        <v>2046300</v>
      </c>
      <c r="D20" s="76" t="s">
        <v>24</v>
      </c>
      <c r="E20" s="31"/>
      <c r="F20" s="76"/>
      <c r="G20" s="76"/>
    </row>
    <row r="21" spans="1:7">
      <c r="A21" s="15"/>
      <c r="C21" s="31">
        <f>C19*80%</f>
        <v>1723200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1200000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4487.5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583.33333333333337</v>
      </c>
      <c r="C2" s="4">
        <f t="shared" ref="C2:C11" si="2">B2*1.2</f>
        <v>700</v>
      </c>
      <c r="D2" s="4">
        <f t="shared" ref="D2:D11" si="3">C2*1.2</f>
        <v>840</v>
      </c>
      <c r="E2" s="5">
        <f t="shared" ref="E2:E11" si="4">R2</f>
        <v>2600000</v>
      </c>
      <c r="F2" s="4">
        <f t="shared" ref="F2:F11" si="5">ROUND((E2/B2),0)</f>
        <v>4457</v>
      </c>
      <c r="G2" s="4">
        <f t="shared" ref="G2:G11" si="6">ROUND((E2/C2),0)</f>
        <v>3714</v>
      </c>
      <c r="H2" s="4">
        <f t="shared" ref="H2:H11" si="7">ROUND((E2/D2),0)</f>
        <v>3095</v>
      </c>
      <c r="I2" s="4">
        <f t="shared" ref="I2:I11" si="8">T2</f>
        <v>0</v>
      </c>
      <c r="J2" s="4">
        <f t="shared" ref="J2:J11" si="9">U2</f>
        <v>0</v>
      </c>
      <c r="K2" s="73"/>
      <c r="L2" s="73"/>
      <c r="M2" s="73"/>
      <c r="N2" s="73"/>
      <c r="O2" s="73">
        <v>0</v>
      </c>
      <c r="P2" s="73">
        <v>700</v>
      </c>
      <c r="Q2" s="73">
        <f t="shared" ref="Q2:Q11" si="10">P2/1.2</f>
        <v>583.33333333333337</v>
      </c>
      <c r="R2" s="2">
        <v>2600000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525</v>
      </c>
      <c r="C3" s="4">
        <f t="shared" si="2"/>
        <v>630</v>
      </c>
      <c r="D3" s="4">
        <f t="shared" si="3"/>
        <v>756</v>
      </c>
      <c r="E3" s="5">
        <f t="shared" si="4"/>
        <v>2500000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630</v>
      </c>
      <c r="Q3" s="73">
        <f t="shared" si="10"/>
        <v>525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558.33333333333337</v>
      </c>
      <c r="C4" s="4">
        <f t="shared" si="2"/>
        <v>670</v>
      </c>
      <c r="D4" s="4">
        <f t="shared" si="3"/>
        <v>804</v>
      </c>
      <c r="E4" s="5">
        <f t="shared" si="4"/>
        <v>2900000</v>
      </c>
      <c r="F4" s="4">
        <f t="shared" si="5"/>
        <v>5194</v>
      </c>
      <c r="G4" s="4">
        <f t="shared" si="6"/>
        <v>4328</v>
      </c>
      <c r="H4" s="4">
        <f t="shared" si="7"/>
        <v>3607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670</v>
      </c>
      <c r="Q4" s="73">
        <f t="shared" si="10"/>
        <v>558.33333333333337</v>
      </c>
      <c r="R4" s="2">
        <v>2900000</v>
      </c>
      <c r="S4" s="2"/>
      <c r="T4" s="2"/>
    </row>
    <row r="5" spans="1:35">
      <c r="A5" s="4">
        <f t="shared" si="0"/>
        <v>0</v>
      </c>
      <c r="B5" s="4">
        <f t="shared" si="1"/>
        <v>1114.1666666666667</v>
      </c>
      <c r="C5" s="4">
        <f t="shared" si="2"/>
        <v>1337</v>
      </c>
      <c r="D5" s="4">
        <f t="shared" si="3"/>
        <v>1604.3999999999999</v>
      </c>
      <c r="E5" s="5">
        <f t="shared" si="4"/>
        <v>6500000</v>
      </c>
      <c r="F5" s="4">
        <f t="shared" si="5"/>
        <v>5834</v>
      </c>
      <c r="G5" s="4">
        <f t="shared" si="6"/>
        <v>4862</v>
      </c>
      <c r="H5" s="4">
        <f t="shared" si="7"/>
        <v>4051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1337</v>
      </c>
      <c r="Q5" s="73">
        <f t="shared" si="10"/>
        <v>1114.1666666666667</v>
      </c>
      <c r="R5" s="2">
        <v>6500000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ref="P6:P9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1"/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1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1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3">
        <v>0</v>
      </c>
      <c r="P19" s="73">
        <f>O19/1.2</f>
        <v>0</v>
      </c>
      <c r="Q19" s="73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7" zoomScale="130" zoomScaleNormal="130" workbookViewId="0">
      <selection activeCell="I12" sqref="I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11" sqref="H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7" sqref="G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85" zoomScaleNormal="85" workbookViewId="0">
      <selection activeCell="L8" sqref="L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D4:O16"/>
  <sheetViews>
    <sheetView topLeftCell="D1" workbookViewId="0">
      <selection activeCell="N13" sqref="N13"/>
    </sheetView>
  </sheetViews>
  <sheetFormatPr defaultRowHeight="15"/>
  <sheetData>
    <row r="4" spans="4:15">
      <c r="L4" s="73" t="s">
        <v>98</v>
      </c>
      <c r="M4">
        <v>15.1</v>
      </c>
      <c r="N4">
        <v>9.6</v>
      </c>
      <c r="O4">
        <f>M4*N4</f>
        <v>144.95999999999998</v>
      </c>
    </row>
    <row r="5" spans="4:15">
      <c r="F5" s="73"/>
      <c r="L5" s="73" t="s">
        <v>99</v>
      </c>
      <c r="M5">
        <v>8.4</v>
      </c>
      <c r="N5">
        <v>8</v>
      </c>
      <c r="O5" s="73">
        <f t="shared" ref="O5:O10" si="0">M5*N5</f>
        <v>67.2</v>
      </c>
    </row>
    <row r="6" spans="4:15">
      <c r="F6" s="73"/>
      <c r="L6" s="73" t="s">
        <v>100</v>
      </c>
      <c r="M6">
        <v>8.1</v>
      </c>
      <c r="N6">
        <v>10.199999999999999</v>
      </c>
      <c r="O6" s="73">
        <f t="shared" si="0"/>
        <v>82.61999999999999</v>
      </c>
    </row>
    <row r="7" spans="4:15">
      <c r="F7" s="73"/>
      <c r="L7" s="73" t="s">
        <v>100</v>
      </c>
      <c r="M7">
        <v>10.4</v>
      </c>
      <c r="N7">
        <v>10</v>
      </c>
      <c r="O7" s="73">
        <f t="shared" si="0"/>
        <v>104</v>
      </c>
    </row>
    <row r="8" spans="4:15">
      <c r="F8" s="73"/>
      <c r="L8" s="73" t="s">
        <v>102</v>
      </c>
      <c r="M8">
        <v>4</v>
      </c>
      <c r="N8">
        <v>5.6</v>
      </c>
      <c r="O8" s="73">
        <f t="shared" si="0"/>
        <v>22.4</v>
      </c>
    </row>
    <row r="9" spans="4:15">
      <c r="F9" s="73"/>
      <c r="L9" s="73" t="s">
        <v>103</v>
      </c>
      <c r="M9">
        <v>4.0999999999999996</v>
      </c>
      <c r="N9">
        <v>6</v>
      </c>
      <c r="O9" s="73">
        <f t="shared" si="0"/>
        <v>24.599999999999998</v>
      </c>
    </row>
    <row r="10" spans="4:15">
      <c r="F10" s="73"/>
      <c r="L10" s="73" t="s">
        <v>101</v>
      </c>
      <c r="M10">
        <v>4</v>
      </c>
      <c r="N10">
        <v>3.1</v>
      </c>
      <c r="O10">
        <f t="shared" si="0"/>
        <v>12.4</v>
      </c>
    </row>
    <row r="11" spans="4:15">
      <c r="F11" s="116"/>
      <c r="O11">
        <f>SUM(O4:O10)</f>
        <v>458.17999999999995</v>
      </c>
    </row>
    <row r="12" spans="4:15">
      <c r="L12" s="73" t="s">
        <v>69</v>
      </c>
      <c r="M12" s="73">
        <v>3.1</v>
      </c>
      <c r="N12" s="73">
        <v>9.6</v>
      </c>
      <c r="O12" s="73">
        <f>M12*N12</f>
        <v>29.759999999999998</v>
      </c>
    </row>
    <row r="13" spans="4:15">
      <c r="D13" s="73"/>
      <c r="E13" s="73"/>
      <c r="F13" s="116"/>
      <c r="L13" s="73"/>
      <c r="M13">
        <v>3.1</v>
      </c>
      <c r="N13">
        <v>15.1</v>
      </c>
      <c r="O13" s="73">
        <f>M13*N13</f>
        <v>46.81</v>
      </c>
    </row>
    <row r="14" spans="4:15">
      <c r="L14" s="73"/>
      <c r="M14" s="73"/>
      <c r="N14" s="73"/>
      <c r="O14" s="73">
        <f>O12+O13</f>
        <v>76.569999999999993</v>
      </c>
    </row>
    <row r="16" spans="4:15">
      <c r="O16">
        <f>O11+O14</f>
        <v>534.75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2024-06-08T12:02:11Z</dcterms:modified>
</cp:coreProperties>
</file>