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89E4FB4A-DB13-468A-8DA2-D8D9A9987D0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2001-rate" sheetId="5" r:id="rId2"/>
    <sheet name="2024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C39" i="4" l="1"/>
  <c r="C38" i="4"/>
  <c r="E44" i="4" l="1"/>
  <c r="E40" i="4"/>
  <c r="G44" i="4"/>
  <c r="G40" i="4"/>
  <c r="G43" i="4"/>
  <c r="G42" i="4"/>
  <c r="G41" i="4"/>
  <c r="G39" i="4"/>
  <c r="G38" i="4"/>
  <c r="G37" i="4"/>
  <c r="G36" i="4"/>
  <c r="G35" i="4"/>
  <c r="G34" i="4"/>
  <c r="G33" i="4"/>
  <c r="G32" i="4"/>
  <c r="C12" i="4" l="1"/>
  <c r="C19" i="4" l="1"/>
  <c r="G3" i="4" l="1"/>
  <c r="C21" i="4" l="1"/>
  <c r="U34" i="4" l="1"/>
  <c r="C14" i="4" l="1"/>
  <c r="C6" i="4"/>
  <c r="C15" i="4" l="1"/>
  <c r="D6" i="4"/>
  <c r="C17" i="4"/>
  <c r="C23" i="4" s="1"/>
  <c r="E23" i="4" l="1"/>
  <c r="E25" i="4" s="1"/>
  <c r="E26" i="4" s="1"/>
  <c r="F23" i="4"/>
  <c r="F24" i="4" s="1"/>
  <c r="C26" i="4" s="1"/>
  <c r="E28" i="4" l="1"/>
  <c r="C25" i="4" s="1"/>
  <c r="C28" i="4" l="1"/>
  <c r="C32" i="4" s="1"/>
  <c r="C33" i="4" l="1"/>
</calcChain>
</file>

<file path=xl/sharedStrings.xml><?xml version="1.0" encoding="utf-8"?>
<sst xmlns="http://schemas.openxmlformats.org/spreadsheetml/2006/main" count="43" uniqueCount="43">
  <si>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</si>
  <si>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</si>
  <si>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</si>
  <si>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</si>
  <si>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</si>
  <si>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</si>
  <si>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</si>
  <si>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</si>
  <si>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</si>
  <si>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</si>
  <si>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</si>
  <si>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</si>
  <si>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</si>
  <si>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</si>
  <si>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</si>
  <si>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</si>
  <si>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</si>
  <si>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</si>
  <si>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</si>
  <si>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</si>
  <si>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</si>
  <si>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</si>
  <si>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</si>
  <si>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</si>
  <si>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</si>
  <si>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</si>
  <si>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</si>
  <si>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</si>
  <si>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</si>
  <si>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</si>
  <si>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Cost Inflation Index - 2001</t>
  </si>
  <si>
    <t>mca</t>
  </si>
  <si>
    <t>terrace</t>
  </si>
  <si>
    <t>Mr. Vijay Seshan</t>
  </si>
  <si>
    <t>soc. Record</t>
  </si>
  <si>
    <t>17-C</t>
  </si>
  <si>
    <t>7.50 to 10 lakhs</t>
  </si>
  <si>
    <t>BUA - soc. Record</t>
  </si>
  <si>
    <t xml:space="preserve">ca - assessment </t>
  </si>
  <si>
    <t>stamp duty - 6%</t>
  </si>
  <si>
    <t>whichever is less</t>
  </si>
  <si>
    <t>Cost Inflation Index -  2024-2025</t>
  </si>
  <si>
    <t xml:space="preserve">{(100-10) x28}/70.00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</si>
</sst>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1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8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2" borderId="2" xfId="0" applyFont="1" applyFill="1" applyBorder="1"/>
    <xf numFmtId="43" fontId="2" fillId="2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0" fillId="3" borderId="2" xfId="0" applyFill="1" applyBorder="1" applyAlignment="1">
      <alignment horizontal="left"/>
    </xf>
    <xf numFmtId="17" fontId="0" fillId="0" borderId="0" xfId="0" applyNumberFormat="1"/>
    <xf numFmtId="0" fontId="7" fillId="8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11206</xdr:rowOff>
    </xdr:from>
    <xdr:to>
      <xdr:col>26</xdr:col>
      <xdr:colOff>397872</xdr:colOff>
      <xdr:row>37</xdr:row>
      <xdr:rowOff>116187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5235" y="392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13</xdr:col>
      <xdr:colOff>86843</xdr:colOff>
      <xdr:row>46</xdr:row>
      <xdr:rowOff>96433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8DF6D3-FCFA-4B3B-99C4-D015C2887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8011643" cy="8478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553471</xdr:colOff>
      <xdr:row>47</xdr:row>
      <xdr:rowOff>58381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7BCB0E-D08D-48B7-A768-896976D86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7316221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4"/>
  <sheetViews>
    <sheetView tabSelected="1" topLeftCell="A4" zoomScaleNormal="100" workbookViewId="0">
      <selection activeCell="C23" sqref="C23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51" t="s">
        <v>33</v>
      </c>
      <c r="B1" s="51"/>
      <c r="C1" s="51"/>
      <c r="E1" t="s">
        <v>38</v>
      </c>
      <c r="F1">
        <v>40.4</v>
      </c>
    </row>
    <row r="2" spans="1:12" ht="15" customHeight="1" x14ac:dyDescent="0.3">
      <c r="A2" s="52" t="s">
        <v>9</v>
      </c>
      <c r="B2" s="52"/>
      <c r="C2" s="24">
        <v>2001</v>
      </c>
      <c r="E2" t="s">
        <v>37</v>
      </c>
      <c r="F2" s="23">
        <v>51.55</v>
      </c>
    </row>
    <row r="3" spans="1:12" x14ac:dyDescent="0.25">
      <c r="A3" s="25"/>
      <c r="B3" s="25"/>
      <c r="C3" s="25"/>
      <c r="G3">
        <f>F2-F3</f>
        <v>51.55</v>
      </c>
      <c r="L3" s="3"/>
    </row>
    <row r="4" spans="1:12" x14ac:dyDescent="0.25">
      <c r="A4" s="25" t="s">
        <v>10</v>
      </c>
      <c r="B4" s="25"/>
      <c r="C4" s="25">
        <v>2001</v>
      </c>
      <c r="G4" s="56" t="s">
        <v>14</v>
      </c>
      <c r="H4" s="57"/>
      <c r="K4" s="55"/>
      <c r="L4" s="55"/>
    </row>
    <row r="5" spans="1:12" x14ac:dyDescent="0.25">
      <c r="A5" s="25" t="s">
        <v>0</v>
      </c>
      <c r="B5" s="25"/>
      <c r="C5" s="25">
        <v>1973</v>
      </c>
      <c r="D5" t="s">
        <v>34</v>
      </c>
      <c r="G5" s="15" t="s">
        <v>26</v>
      </c>
      <c r="H5" s="16">
        <v>57</v>
      </c>
      <c r="J5" s="10"/>
    </row>
    <row r="6" spans="1:12" x14ac:dyDescent="0.25">
      <c r="A6" s="25" t="s">
        <v>1</v>
      </c>
      <c r="B6" s="26"/>
      <c r="C6" s="25">
        <f>C4-C5</f>
        <v>28</v>
      </c>
      <c r="D6">
        <f>70-C6</f>
        <v>42</v>
      </c>
      <c r="G6" s="15" t="s">
        <v>27</v>
      </c>
      <c r="H6" s="18" t="s">
        <v>35</v>
      </c>
    </row>
    <row r="7" spans="1:12" x14ac:dyDescent="0.25">
      <c r="A7" s="53" t="s">
        <v>15</v>
      </c>
      <c r="B7" s="26" t="s">
        <v>11</v>
      </c>
      <c r="C7" s="26" t="s">
        <v>12</v>
      </c>
      <c r="G7" s="15" t="s">
        <v>28</v>
      </c>
      <c r="H7" s="17">
        <v>19800</v>
      </c>
      <c r="I7" s="2"/>
    </row>
    <row r="8" spans="1:12" ht="15.75" customHeight="1" x14ac:dyDescent="0.25">
      <c r="A8" s="53"/>
      <c r="B8" s="26"/>
      <c r="C8" s="27">
        <v>51.55</v>
      </c>
      <c r="F8" s="1"/>
      <c r="G8" s="13"/>
      <c r="H8" s="14"/>
      <c r="I8" s="2"/>
    </row>
    <row r="9" spans="1:12" ht="33.75" customHeight="1" x14ac:dyDescent="0.25">
      <c r="A9" s="28"/>
      <c r="B9" s="26"/>
      <c r="C9" s="26"/>
      <c r="G9" s="9" t="s">
        <v>19</v>
      </c>
      <c r="H9" s="2"/>
      <c r="K9" s="1"/>
    </row>
    <row r="10" spans="1:12" x14ac:dyDescent="0.25">
      <c r="A10" s="29" t="s">
        <v>18</v>
      </c>
      <c r="B10" s="30"/>
      <c r="C10" s="31">
        <v>5500</v>
      </c>
      <c r="D10" t="s">
        <v>23</v>
      </c>
      <c r="I10" s="2"/>
    </row>
    <row r="11" spans="1:12" x14ac:dyDescent="0.25">
      <c r="A11" s="29"/>
      <c r="B11" s="30"/>
      <c r="C11" s="30"/>
      <c r="D11" t="s">
        <v>24</v>
      </c>
    </row>
    <row r="12" spans="1:12" x14ac:dyDescent="0.25">
      <c r="A12" s="30" t="s">
        <v>16</v>
      </c>
      <c r="B12" s="30"/>
      <c r="C12" s="31">
        <f>ROUND(C8*C10,0)</f>
        <v>283525</v>
      </c>
      <c r="D12" s="2" t="s">
        <v>25</v>
      </c>
      <c r="I12" s="4"/>
      <c r="J12" s="4"/>
      <c r="K12" s="4"/>
    </row>
    <row r="13" spans="1:12" x14ac:dyDescent="0.25">
      <c r="A13" s="30"/>
      <c r="B13" s="30"/>
      <c r="C13" s="31"/>
      <c r="D13" t="s">
        <v>29</v>
      </c>
      <c r="F13" s="6"/>
      <c r="G13" s="6"/>
      <c r="H13" s="6"/>
      <c r="I13" s="4"/>
      <c r="J13" s="4"/>
      <c r="K13" s="4"/>
    </row>
    <row r="14" spans="1:12" x14ac:dyDescent="0.25">
      <c r="A14" s="30" t="s">
        <v>2</v>
      </c>
      <c r="B14" s="30"/>
      <c r="C14" s="30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2" t="s">
        <v>42</v>
      </c>
      <c r="B15" s="30"/>
      <c r="C15" s="33">
        <f>C14*C6/70</f>
        <v>36</v>
      </c>
      <c r="F15" s="6"/>
      <c r="G15" s="6"/>
      <c r="H15" s="7"/>
      <c r="I15" s="4"/>
      <c r="J15" s="4"/>
      <c r="K15" s="4"/>
    </row>
    <row r="16" spans="1:12" x14ac:dyDescent="0.25">
      <c r="A16" s="30"/>
      <c r="B16" s="30"/>
      <c r="C16" s="34">
        <v>0.36</v>
      </c>
      <c r="G16" s="6"/>
      <c r="H16" s="5"/>
      <c r="I16" s="54"/>
      <c r="J16" s="54"/>
      <c r="K16" s="54"/>
    </row>
    <row r="17" spans="1:11" x14ac:dyDescent="0.25">
      <c r="A17" s="25" t="s">
        <v>3</v>
      </c>
      <c r="B17" s="25"/>
      <c r="C17" s="35">
        <f>ROUND(C12*C16,0)</f>
        <v>102069</v>
      </c>
      <c r="D17" s="2"/>
      <c r="E17" s="2"/>
    </row>
    <row r="18" spans="1:11" x14ac:dyDescent="0.25">
      <c r="A18" s="36" t="s">
        <v>13</v>
      </c>
      <c r="B18" s="36"/>
      <c r="C18" s="36"/>
      <c r="E18" s="1"/>
    </row>
    <row r="19" spans="1:11" x14ac:dyDescent="0.25">
      <c r="A19" s="37" t="s">
        <v>17</v>
      </c>
      <c r="B19" s="37"/>
      <c r="C19" s="38">
        <f>H7</f>
        <v>19800</v>
      </c>
    </row>
    <row r="20" spans="1:11" x14ac:dyDescent="0.25">
      <c r="A20" s="39"/>
      <c r="B20" s="39"/>
      <c r="C20" s="39"/>
    </row>
    <row r="21" spans="1:11" x14ac:dyDescent="0.25">
      <c r="A21" s="40" t="s">
        <v>20</v>
      </c>
      <c r="B21" s="40"/>
      <c r="C21" s="41">
        <f>ROUND(C19*C8,0)</f>
        <v>1020690</v>
      </c>
    </row>
    <row r="22" spans="1:11" x14ac:dyDescent="0.25">
      <c r="A22" s="42"/>
      <c r="B22" s="42"/>
      <c r="C22" s="43"/>
      <c r="E22" t="s">
        <v>21</v>
      </c>
      <c r="F22" t="s">
        <v>22</v>
      </c>
    </row>
    <row r="23" spans="1:11" x14ac:dyDescent="0.25">
      <c r="A23" s="44" t="s">
        <v>4</v>
      </c>
      <c r="B23" s="44"/>
      <c r="C23" s="45">
        <f>C21-C17</f>
        <v>918621</v>
      </c>
      <c r="E23" s="2">
        <f>C23</f>
        <v>918621</v>
      </c>
      <c r="F23" s="2">
        <f>C23</f>
        <v>918621</v>
      </c>
      <c r="G23" s="1"/>
    </row>
    <row r="24" spans="1:11" x14ac:dyDescent="0.25">
      <c r="A24" s="42"/>
      <c r="B24" s="42"/>
      <c r="C24" s="42"/>
      <c r="D24" t="s">
        <v>36</v>
      </c>
      <c r="E24" s="2">
        <v>900000</v>
      </c>
      <c r="F24" s="12">
        <f>ROUND(F23*1%,0)</f>
        <v>9186</v>
      </c>
      <c r="G24" s="2"/>
    </row>
    <row r="25" spans="1:11" x14ac:dyDescent="0.25">
      <c r="A25" s="30" t="s">
        <v>5</v>
      </c>
      <c r="B25" s="30"/>
      <c r="C25" s="46">
        <f>E28</f>
        <v>33860</v>
      </c>
      <c r="E25" s="2">
        <f>MROUND(E23-E24,500)</f>
        <v>18500</v>
      </c>
      <c r="F25">
        <v>20000</v>
      </c>
      <c r="G25" t="s">
        <v>40</v>
      </c>
    </row>
    <row r="26" spans="1:11" x14ac:dyDescent="0.25">
      <c r="A26" s="30" t="s">
        <v>6</v>
      </c>
      <c r="B26" s="30"/>
      <c r="C26" s="46">
        <f>F24</f>
        <v>9186</v>
      </c>
      <c r="D26" t="s">
        <v>39</v>
      </c>
      <c r="E26" s="2">
        <f>E25*6%</f>
        <v>1110</v>
      </c>
      <c r="G26" s="1"/>
      <c r="K26" s="1"/>
    </row>
    <row r="27" spans="1:11" x14ac:dyDescent="0.25">
      <c r="A27" s="30"/>
      <c r="B27" s="30"/>
      <c r="C27" s="30"/>
      <c r="E27" s="1">
        <v>32750</v>
      </c>
      <c r="J27" s="8"/>
      <c r="K27" s="8"/>
    </row>
    <row r="28" spans="1:11" x14ac:dyDescent="0.25">
      <c r="A28" s="47" t="s">
        <v>7</v>
      </c>
      <c r="B28" s="47"/>
      <c r="C28" s="48">
        <f>ROUND(C26+C25+C23,0)</f>
        <v>961667</v>
      </c>
      <c r="E28" s="11">
        <f>E26+E27</f>
        <v>33860</v>
      </c>
      <c r="J28" s="8"/>
    </row>
    <row r="29" spans="1:11" x14ac:dyDescent="0.25">
      <c r="A29" s="49" t="s">
        <v>30</v>
      </c>
      <c r="B29" s="30"/>
      <c r="C29" s="31">
        <v>100</v>
      </c>
      <c r="E29" s="2"/>
      <c r="J29" s="8"/>
    </row>
    <row r="30" spans="1:11" x14ac:dyDescent="0.25">
      <c r="A30" s="30" t="s">
        <v>41</v>
      </c>
      <c r="B30" s="30"/>
      <c r="C30" s="31">
        <v>363</v>
      </c>
      <c r="F30" t="s">
        <v>31</v>
      </c>
      <c r="J30" s="1"/>
    </row>
    <row r="31" spans="1:11" x14ac:dyDescent="0.25">
      <c r="A31" s="30"/>
      <c r="B31" s="30"/>
      <c r="C31" s="31"/>
      <c r="J31" s="8"/>
    </row>
    <row r="32" spans="1:11" x14ac:dyDescent="0.25">
      <c r="A32" s="30" t="s">
        <v>8</v>
      </c>
      <c r="B32" s="30"/>
      <c r="C32" s="31">
        <f>C28*C30/C29</f>
        <v>3490851.21</v>
      </c>
      <c r="E32" s="2">
        <v>10.17</v>
      </c>
      <c r="F32">
        <v>12.81</v>
      </c>
      <c r="G32" s="2">
        <f>F32*E32</f>
        <v>130.27770000000001</v>
      </c>
      <c r="J32" s="2"/>
    </row>
    <row r="33" spans="1:21" x14ac:dyDescent="0.25">
      <c r="A33" s="47"/>
      <c r="B33" s="47"/>
      <c r="C33" s="48">
        <f>ROUND(C32,0)</f>
        <v>3490851</v>
      </c>
      <c r="E33">
        <v>8.23</v>
      </c>
      <c r="F33">
        <v>8.91</v>
      </c>
      <c r="G33" s="2">
        <f t="shared" ref="G33:G43" si="0">F33*E33</f>
        <v>73.329300000000003</v>
      </c>
    </row>
    <row r="34" spans="1:21" x14ac:dyDescent="0.25">
      <c r="E34">
        <v>9.44</v>
      </c>
      <c r="F34">
        <v>10.09</v>
      </c>
      <c r="G34" s="2">
        <f t="shared" si="0"/>
        <v>95.249599999999987</v>
      </c>
      <c r="U34">
        <f>32.91+37.7</f>
        <v>70.61</v>
      </c>
    </row>
    <row r="35" spans="1:21" x14ac:dyDescent="0.25">
      <c r="C35">
        <v>11000000</v>
      </c>
      <c r="E35">
        <v>2.92</v>
      </c>
      <c r="F35">
        <v>5.13</v>
      </c>
      <c r="G35" s="2">
        <f t="shared" si="0"/>
        <v>14.9796</v>
      </c>
    </row>
    <row r="36" spans="1:21" x14ac:dyDescent="0.25">
      <c r="B36" s="50">
        <v>45323</v>
      </c>
      <c r="C36">
        <v>1500000</v>
      </c>
      <c r="E36">
        <v>2.97</v>
      </c>
      <c r="F36">
        <v>4.43</v>
      </c>
      <c r="G36" s="2">
        <f t="shared" si="0"/>
        <v>13.1571</v>
      </c>
    </row>
    <row r="37" spans="1:21" x14ac:dyDescent="0.25">
      <c r="B37" s="50">
        <v>45323</v>
      </c>
      <c r="C37">
        <v>4000000</v>
      </c>
      <c r="E37">
        <v>4.17</v>
      </c>
      <c r="F37">
        <v>3.22</v>
      </c>
      <c r="G37" s="2">
        <f t="shared" si="0"/>
        <v>13.4274</v>
      </c>
    </row>
    <row r="38" spans="1:21" x14ac:dyDescent="0.25">
      <c r="C38">
        <f>C35-(C36+C37)</f>
        <v>5500000</v>
      </c>
      <c r="E38">
        <v>6.23</v>
      </c>
      <c r="F38">
        <v>5.84</v>
      </c>
      <c r="G38" s="2">
        <f t="shared" si="0"/>
        <v>36.383200000000002</v>
      </c>
    </row>
    <row r="39" spans="1:21" x14ac:dyDescent="0.25">
      <c r="C39" s="2">
        <f>C38-C33</f>
        <v>2009149</v>
      </c>
      <c r="E39">
        <v>9.85</v>
      </c>
      <c r="F39">
        <v>6.69</v>
      </c>
      <c r="G39" s="2">
        <f t="shared" si="0"/>
        <v>65.896500000000003</v>
      </c>
    </row>
    <row r="40" spans="1:21" x14ac:dyDescent="0.25">
      <c r="E40" s="12">
        <f>G40/10.764</f>
        <v>41.127870680044595</v>
      </c>
      <c r="G40" s="12">
        <f>SUM(G32:G39)</f>
        <v>442.7004</v>
      </c>
    </row>
    <row r="41" spans="1:21" x14ac:dyDescent="0.25">
      <c r="E41" t="s">
        <v>32</v>
      </c>
      <c r="G41" s="2" t="e">
        <f t="shared" si="0"/>
        <v>#VALUE!</v>
      </c>
    </row>
    <row r="42" spans="1:21" x14ac:dyDescent="0.25">
      <c r="E42">
        <v>20.239999999999998</v>
      </c>
      <c r="F42">
        <v>8.61</v>
      </c>
      <c r="G42" s="2">
        <f t="shared" si="0"/>
        <v>174.26639999999998</v>
      </c>
    </row>
    <row r="43" spans="1:21" x14ac:dyDescent="0.25">
      <c r="E43">
        <v>6.1</v>
      </c>
      <c r="F43">
        <v>7.79</v>
      </c>
      <c r="G43" s="2">
        <f t="shared" si="0"/>
        <v>47.518999999999998</v>
      </c>
    </row>
    <row r="44" spans="1:21" x14ac:dyDescent="0.25">
      <c r="E44" s="12">
        <f>G44/10.764</f>
        <v>20.604366406540318</v>
      </c>
      <c r="G44" s="12">
        <f>G43+G42</f>
        <v>221.78539999999998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" workbookViewId="0">
      <selection activeCell="A3" sqref="A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A10" workbookViewId="0">
      <selection activeCell="R36" sqref="R36"/>
    </sheetView>
  </sheetViews>
  <sheetFormatPr defaultRowHeight="15" x14ac:dyDescent="0.25"/>
  <sheetData>
    <row r="2" spans="2:2" x14ac:dyDescent="0.25">
      <c r="B2" s="22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>
      <selection activeCell="C2" sqref="C2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19"/>
      <c r="L51" s="19"/>
      <c r="M51" s="19"/>
      <c r="N51" s="20"/>
    </row>
    <row r="52" spans="11:14" x14ac:dyDescent="0.25">
      <c r="K52" s="19"/>
      <c r="L52" s="19"/>
      <c r="M52" s="19"/>
      <c r="N52" s="20"/>
    </row>
    <row r="53" spans="11:14" x14ac:dyDescent="0.25">
      <c r="K53" s="19"/>
      <c r="L53" s="19"/>
      <c r="M53" s="19"/>
      <c r="N53" s="20"/>
    </row>
    <row r="54" spans="11:14" x14ac:dyDescent="0.25">
      <c r="K54" s="19"/>
      <c r="L54" s="19"/>
      <c r="M54" s="19"/>
      <c r="N54" s="20"/>
    </row>
    <row r="55" spans="11:14" x14ac:dyDescent="0.25">
      <c r="K55" s="19"/>
      <c r="L55" s="19"/>
      <c r="M55" s="19"/>
      <c r="N55" s="20"/>
    </row>
    <row r="56" spans="11:14" x14ac:dyDescent="0.25">
      <c r="K56" s="19"/>
      <c r="L56" s="19"/>
      <c r="M56" s="19"/>
      <c r="N56" s="20"/>
    </row>
    <row r="57" spans="11:14" x14ac:dyDescent="0.25">
      <c r="K57" s="19"/>
      <c r="L57" s="19"/>
      <c r="M57" s="19"/>
      <c r="N57" s="20"/>
    </row>
    <row r="58" spans="11:14" x14ac:dyDescent="0.25">
      <c r="K58" s="19"/>
      <c r="L58" s="19"/>
      <c r="M58" s="19"/>
      <c r="N58" s="20"/>
    </row>
    <row r="59" spans="11:14" x14ac:dyDescent="0.25">
      <c r="K59" s="58"/>
      <c r="L59" s="59"/>
      <c r="M59" s="60"/>
      <c r="N59" s="21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2024-06-13T12:06:06Z</dcterms:modified>
</cp:coreProperties>
</file>