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ajakta\July\9170\"/>
    </mc:Choice>
  </mc:AlternateContent>
  <bookViews>
    <workbookView xWindow="-120" yWindow="-120" windowWidth="29040" windowHeight="157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D31" i="1"/>
  <c r="M38" i="1"/>
  <c r="I35" i="1"/>
  <c r="M35" i="1"/>
  <c r="H41" i="1"/>
  <c r="H40" i="1"/>
  <c r="H43" i="1" s="1"/>
  <c r="I43" i="1" s="1"/>
  <c r="H35" i="1"/>
  <c r="F20" i="1"/>
  <c r="F23" i="1"/>
  <c r="F19" i="1"/>
  <c r="D22" i="1" l="1"/>
  <c r="K4" i="1"/>
  <c r="D26" i="1"/>
  <c r="D21" i="1"/>
  <c r="Q14" i="1"/>
  <c r="Q20" i="1"/>
  <c r="P20" i="1"/>
  <c r="P18" i="1"/>
  <c r="P17" i="1"/>
  <c r="J5" i="1"/>
  <c r="N2" i="1"/>
  <c r="D20" i="1"/>
  <c r="D13" i="1"/>
  <c r="D19" i="1"/>
  <c r="D18" i="1"/>
  <c r="D17" i="1"/>
  <c r="N14" i="1"/>
  <c r="N16" i="1"/>
  <c r="N15" i="1"/>
  <c r="L15" i="1"/>
  <c r="L16" i="1"/>
  <c r="L17" i="1"/>
  <c r="L18" i="1"/>
  <c r="L19" i="1"/>
  <c r="L20" i="1"/>
  <c r="L14" i="1"/>
  <c r="F17" i="1" l="1"/>
  <c r="F13" i="1"/>
  <c r="D10" i="1"/>
  <c r="F8" i="1"/>
  <c r="D8" i="1"/>
  <c r="F7" i="1"/>
  <c r="F9" i="1" s="1"/>
  <c r="D7" i="1"/>
  <c r="D9" i="1" s="1"/>
  <c r="F18" i="1" l="1"/>
</calcChain>
</file>

<file path=xl/sharedStrings.xml><?xml version="1.0" encoding="utf-8"?>
<sst xmlns="http://schemas.openxmlformats.org/spreadsheetml/2006/main" count="17" uniqueCount="13">
  <si>
    <t>FLAT NO. - 6</t>
  </si>
  <si>
    <t>FLAT NO. 411</t>
  </si>
  <si>
    <t>SBUA</t>
  </si>
  <si>
    <t xml:space="preserve">RATE </t>
  </si>
  <si>
    <t>FMV</t>
  </si>
  <si>
    <t>RV</t>
  </si>
  <si>
    <t>DV</t>
  </si>
  <si>
    <t>CA</t>
  </si>
  <si>
    <t>BUA</t>
  </si>
  <si>
    <t>RATE</t>
  </si>
  <si>
    <t>IV</t>
  </si>
  <si>
    <t>Guideline</t>
  </si>
  <si>
    <t>rental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</si>
</sst>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43" fontId="0" fillId="0" borderId="0" xfId="1" applyFont="1"/>
    <xf numFmtId="43" fontId="0" fillId="0" borderId="0" xfId="0" applyNumberFormat="1"/>
    <xf numFmtId="0" fontId="0" fillId="0" borderId="0" xfId="0" applyFill="1"/>
    <xf numFmtId="43" fontId="0" fillId="0" borderId="0" xfId="1" applyFont="1" applyFill="1"/>
    <xf numFmtId="43" fontId="0" fillId="0" borderId="0" xfId="0" applyNumberFormat="1" applyFill="1"/>
    <xf numFmtId="43" fontId="0" fillId="2" borderId="0" xfId="1" applyFont="1" applyFill="1"/>
    <xf numFmtId="0" fontId="0" fillId="2" borderId="0" xfId="0" applyFill="1"/>
    <xf numFmtId="164" fontId="0" fillId="2" borderId="0" xfId="1" applyNumberFormat="1" applyFont="1" applyFill="1"/>
    <xf numFmtId="43" fontId="0" fillId="2" borderId="0" xfId="0" applyNumberFormat="1" applyFill="1"/>
    <xf numFmtId="164" fontId="0" fillId="2" borderId="0" xfId="0" applyNumberFormat="1" applyFill="1"/>
    <xf numFmtId="164" fontId="0" fillId="0" borderId="0" xfId="1" applyNumberFormat="1" applyFont="1" applyFill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4"/>
  <sheetViews>
    <sheetView tabSelected="1" topLeftCell="A4" workbookViewId="0">
      <selection activeCell="D31" sqref="D31"/>
    </sheetView>
  </sheetViews>
  <sheetFormatPr defaultRowHeight="15" x14ac:dyDescent="0.25"/>
  <cols>
    <col min="4" max="4" width="31.28515625" style="3" customWidth="1"/>
    <col min="5" max="5" width="31.28515625" customWidth="1"/>
    <col min="6" max="6" width="12.5703125" style="3" bestFit="1" customWidth="1"/>
    <col min="8" max="8" width="10" bestFit="1" customWidth="1"/>
    <col min="9" max="9" width="9" bestFit="1" customWidth="1"/>
    <col min="13" max="13" width="12.5703125" bestFit="1" customWidth="1"/>
    <col min="16" max="16" width="10" bestFit="1" customWidth="1"/>
    <col min="17" max="17" width="9.28515625" bestFit="1" customWidth="1"/>
  </cols>
  <sheetData>
    <row r="2" spans="1:19" x14ac:dyDescent="0.25">
      <c r="N2">
        <f>100-25</f>
        <v>75</v>
      </c>
    </row>
    <row r="3" spans="1:19" x14ac:dyDescent="0.25">
      <c r="A3" s="1"/>
      <c r="D3" s="3" t="s">
        <v>0</v>
      </c>
      <c r="F3" s="3" t="s">
        <v>1</v>
      </c>
      <c r="J3">
        <v>2024</v>
      </c>
    </row>
    <row r="4" spans="1:19" x14ac:dyDescent="0.25">
      <c r="A4" s="1"/>
      <c r="J4">
        <v>25</v>
      </c>
      <c r="K4">
        <f>60-J4</f>
        <v>35</v>
      </c>
    </row>
    <row r="5" spans="1:19" x14ac:dyDescent="0.25">
      <c r="A5" s="1"/>
      <c r="C5" t="s">
        <v>2</v>
      </c>
      <c r="D5" s="4">
        <v>185</v>
      </c>
      <c r="E5" s="1"/>
      <c r="F5" s="4">
        <v>495</v>
      </c>
      <c r="J5">
        <f>J3-J4</f>
        <v>1999</v>
      </c>
    </row>
    <row r="6" spans="1:19" x14ac:dyDescent="0.25">
      <c r="A6" s="1"/>
      <c r="C6" t="s">
        <v>3</v>
      </c>
      <c r="D6" s="4">
        <v>9000</v>
      </c>
      <c r="E6" s="1"/>
      <c r="F6" s="4">
        <v>9000</v>
      </c>
    </row>
    <row r="7" spans="1:19" x14ac:dyDescent="0.25">
      <c r="A7" s="1"/>
      <c r="C7" t="s">
        <v>4</v>
      </c>
      <c r="D7" s="4">
        <f>D5*D6</f>
        <v>1665000</v>
      </c>
      <c r="E7" s="1"/>
      <c r="F7" s="4">
        <f>F5*F6</f>
        <v>4455000</v>
      </c>
      <c r="G7" s="2"/>
    </row>
    <row r="8" spans="1:19" x14ac:dyDescent="0.25">
      <c r="A8" s="1"/>
      <c r="C8" t="s">
        <v>5</v>
      </c>
      <c r="D8" s="4">
        <f>D7*90%</f>
        <v>1498500</v>
      </c>
      <c r="E8" s="1"/>
      <c r="F8" s="4">
        <f>F7*90%</f>
        <v>4009500</v>
      </c>
    </row>
    <row r="9" spans="1:19" x14ac:dyDescent="0.25">
      <c r="A9" s="1"/>
      <c r="C9" t="s">
        <v>6</v>
      </c>
      <c r="D9" s="5">
        <f>D7*80%</f>
        <v>1332000</v>
      </c>
      <c r="E9" s="2"/>
      <c r="F9" s="5">
        <f>F7*80%</f>
        <v>3564000</v>
      </c>
    </row>
    <row r="10" spans="1:19" x14ac:dyDescent="0.25">
      <c r="A10" s="1"/>
      <c r="D10" s="3">
        <f>D7/D12</f>
        <v>12906.976744186046</v>
      </c>
    </row>
    <row r="11" spans="1:19" x14ac:dyDescent="0.25">
      <c r="A11" s="6"/>
      <c r="B11" s="7"/>
      <c r="C11" s="7"/>
      <c r="D11" s="6"/>
      <c r="E11" s="6"/>
      <c r="F11" s="4"/>
      <c r="G11" s="6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x14ac:dyDescent="0.25">
      <c r="A12" s="6"/>
      <c r="B12" s="7"/>
      <c r="C12" s="7" t="s">
        <v>7</v>
      </c>
      <c r="D12" s="6">
        <v>129</v>
      </c>
      <c r="E12" s="6"/>
      <c r="F12" s="4">
        <v>383</v>
      </c>
      <c r="G12" s="6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x14ac:dyDescent="0.25">
      <c r="A13" s="7"/>
      <c r="B13" s="7"/>
      <c r="C13" s="7" t="s">
        <v>8</v>
      </c>
      <c r="D13" s="6">
        <f>D12*1.2</f>
        <v>154.79999999999998</v>
      </c>
      <c r="E13" s="6"/>
      <c r="F13" s="4">
        <f>F12*1.2</f>
        <v>459.59999999999997</v>
      </c>
      <c r="G13" s="6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19" x14ac:dyDescent="0.25">
      <c r="A14" s="7"/>
      <c r="B14" s="7"/>
      <c r="C14" s="7"/>
      <c r="D14" s="6"/>
      <c r="E14" s="6"/>
      <c r="F14" s="4"/>
      <c r="G14" s="6"/>
      <c r="H14" s="7"/>
      <c r="I14" s="7"/>
      <c r="J14" s="7">
        <v>365</v>
      </c>
      <c r="K14" s="7">
        <v>3900000</v>
      </c>
      <c r="L14" s="7">
        <f>K14/J14</f>
        <v>10684.931506849314</v>
      </c>
      <c r="M14" s="7"/>
      <c r="N14" s="7">
        <f>L14*1.2</f>
        <v>12821.917808219177</v>
      </c>
      <c r="O14" s="7"/>
      <c r="P14" s="6">
        <v>69800</v>
      </c>
      <c r="Q14" s="8">
        <f>P14/10.764</f>
        <v>6484.5782237086587</v>
      </c>
      <c r="R14" s="7"/>
      <c r="S14" s="7"/>
    </row>
    <row r="15" spans="1:19" x14ac:dyDescent="0.25">
      <c r="A15" s="7"/>
      <c r="B15" s="7"/>
      <c r="C15" s="7" t="s">
        <v>7</v>
      </c>
      <c r="D15" s="6">
        <v>129</v>
      </c>
      <c r="E15" s="6"/>
      <c r="F15" s="4">
        <v>383</v>
      </c>
      <c r="G15" s="6"/>
      <c r="H15" s="7"/>
      <c r="I15" s="7">
        <v>336</v>
      </c>
      <c r="J15" s="7">
        <v>460</v>
      </c>
      <c r="K15" s="7">
        <v>4200000</v>
      </c>
      <c r="L15" s="7">
        <f t="shared" ref="L15:L20" si="0">K15/J15</f>
        <v>9130.434782608696</v>
      </c>
      <c r="M15" s="7"/>
      <c r="N15" s="7">
        <f>K15/I15</f>
        <v>12500</v>
      </c>
      <c r="O15" s="7"/>
      <c r="P15" s="6">
        <v>24800</v>
      </c>
      <c r="Q15" s="8"/>
      <c r="R15" s="7"/>
      <c r="S15" s="7"/>
    </row>
    <row r="16" spans="1:19" x14ac:dyDescent="0.25">
      <c r="A16" s="7"/>
      <c r="B16" s="7"/>
      <c r="C16" s="7" t="s">
        <v>9</v>
      </c>
      <c r="D16" s="6">
        <v>13000</v>
      </c>
      <c r="E16" s="6"/>
      <c r="F16" s="4">
        <v>13000</v>
      </c>
      <c r="G16" s="6"/>
      <c r="H16" s="7"/>
      <c r="I16" s="7">
        <v>230</v>
      </c>
      <c r="J16" s="7">
        <v>285</v>
      </c>
      <c r="K16" s="7">
        <v>3000000</v>
      </c>
      <c r="L16" s="7">
        <f t="shared" si="0"/>
        <v>10526.315789473685</v>
      </c>
      <c r="M16" s="7"/>
      <c r="N16" s="7">
        <f>K16/I16</f>
        <v>13043.478260869566</v>
      </c>
      <c r="O16" s="7"/>
      <c r="P16" s="6"/>
      <c r="Q16" s="8"/>
      <c r="R16" s="7"/>
      <c r="S16" s="7"/>
    </row>
    <row r="17" spans="1:19" x14ac:dyDescent="0.25">
      <c r="A17" s="7"/>
      <c r="B17" s="7"/>
      <c r="C17" s="7" t="s">
        <v>4</v>
      </c>
      <c r="D17" s="6">
        <f>D15*D16</f>
        <v>1677000</v>
      </c>
      <c r="E17" s="6"/>
      <c r="F17" s="4">
        <f>F15*F16</f>
        <v>4979000</v>
      </c>
      <c r="G17" s="6"/>
      <c r="H17" s="7"/>
      <c r="I17" s="7"/>
      <c r="J17" s="7"/>
      <c r="K17" s="7"/>
      <c r="L17" s="7" t="e">
        <f t="shared" si="0"/>
        <v>#DIV/0!</v>
      </c>
      <c r="M17" s="7"/>
      <c r="N17" s="7"/>
      <c r="O17" s="7"/>
      <c r="P17" s="6">
        <f>P14-P15</f>
        <v>45000</v>
      </c>
      <c r="Q17" s="8"/>
      <c r="R17" s="7"/>
      <c r="S17" s="7"/>
    </row>
    <row r="18" spans="1:19" x14ac:dyDescent="0.25">
      <c r="A18" s="7"/>
      <c r="B18" s="7"/>
      <c r="C18" s="9" t="s">
        <v>5</v>
      </c>
      <c r="D18" s="6">
        <f>D17*90%</f>
        <v>1509300</v>
      </c>
      <c r="E18" s="6"/>
      <c r="F18" s="4">
        <f>F17*90%</f>
        <v>4481100</v>
      </c>
      <c r="G18" s="6"/>
      <c r="H18" s="7"/>
      <c r="I18" s="7"/>
      <c r="J18" s="7"/>
      <c r="K18" s="7"/>
      <c r="L18" s="7" t="e">
        <f t="shared" si="0"/>
        <v>#DIV/0!</v>
      </c>
      <c r="M18" s="7"/>
      <c r="N18" s="7"/>
      <c r="O18" s="7"/>
      <c r="P18" s="6">
        <f>P17*75%</f>
        <v>33750</v>
      </c>
      <c r="Q18" s="8"/>
      <c r="R18" s="7"/>
      <c r="S18" s="7"/>
    </row>
    <row r="19" spans="1:19" x14ac:dyDescent="0.25">
      <c r="A19" s="7"/>
      <c r="B19" s="7"/>
      <c r="C19" s="7" t="s">
        <v>6</v>
      </c>
      <c r="D19" s="9">
        <f>D17*80%</f>
        <v>1341600</v>
      </c>
      <c r="E19" s="9"/>
      <c r="F19" s="5">
        <f>F17*80%</f>
        <v>3983200</v>
      </c>
      <c r="G19" s="7"/>
      <c r="H19" s="7"/>
      <c r="I19" s="7"/>
      <c r="J19" s="7"/>
      <c r="K19" s="7"/>
      <c r="L19" s="7" t="e">
        <f t="shared" si="0"/>
        <v>#DIV/0!</v>
      </c>
      <c r="M19" s="7"/>
      <c r="N19" s="7"/>
      <c r="O19" s="7"/>
      <c r="P19" s="6"/>
      <c r="Q19" s="8"/>
      <c r="R19" s="7"/>
      <c r="S19" s="7"/>
    </row>
    <row r="20" spans="1:19" x14ac:dyDescent="0.25">
      <c r="A20" s="7"/>
      <c r="B20" s="7">
        <v>2800</v>
      </c>
      <c r="C20" s="7" t="s">
        <v>10</v>
      </c>
      <c r="D20" s="9">
        <f>D13*2800</f>
        <v>433439.99999999994</v>
      </c>
      <c r="E20" s="9"/>
      <c r="F20" s="5">
        <f>F13*2800</f>
        <v>1286880</v>
      </c>
      <c r="G20" s="7"/>
      <c r="H20" s="7"/>
      <c r="I20" s="7"/>
      <c r="J20" s="7"/>
      <c r="K20" s="7"/>
      <c r="L20" s="7" t="e">
        <f t="shared" si="0"/>
        <v>#DIV/0!</v>
      </c>
      <c r="M20" s="7"/>
      <c r="N20" s="7"/>
      <c r="O20" s="7"/>
      <c r="P20" s="6">
        <f>P18+P15</f>
        <v>58550</v>
      </c>
      <c r="Q20" s="8">
        <f>P20/10.764</f>
        <v>5439.4277220364183</v>
      </c>
      <c r="R20" s="7"/>
      <c r="S20" s="7"/>
    </row>
    <row r="21" spans="1:19" x14ac:dyDescent="0.25">
      <c r="A21" s="7"/>
      <c r="B21" s="7"/>
      <c r="C21" s="7" t="s">
        <v>11</v>
      </c>
      <c r="D21" s="10">
        <f>D13*5439</f>
        <v>841957.2</v>
      </c>
      <c r="E21" s="7"/>
      <c r="G21" s="7"/>
      <c r="H21" s="7"/>
      <c r="I21" s="7"/>
      <c r="J21" s="7"/>
      <c r="K21" s="7"/>
      <c r="L21" s="7"/>
      <c r="M21" s="7"/>
      <c r="N21" s="7"/>
      <c r="O21" s="7"/>
      <c r="P21" s="6"/>
      <c r="Q21" s="6"/>
      <c r="R21" s="7"/>
      <c r="S21" s="7"/>
    </row>
    <row r="22" spans="1:19" x14ac:dyDescent="0.25">
      <c r="A22" s="7"/>
      <c r="B22" s="7"/>
      <c r="C22" s="7" t="s">
        <v>12</v>
      </c>
      <c r="D22" s="9">
        <f>D17*0.025/12</f>
        <v>3493.75</v>
      </c>
      <c r="E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x14ac:dyDescent="0.25">
      <c r="A23" s="7"/>
      <c r="B23" s="7"/>
      <c r="C23" s="7"/>
      <c r="D23" s="7"/>
      <c r="E23" s="7"/>
      <c r="F23" s="5">
        <f>F17*0.025/12</f>
        <v>10372.916666666666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x14ac:dyDescent="0.25">
      <c r="A24" s="7"/>
      <c r="B24" s="7"/>
      <c r="C24" s="7"/>
      <c r="D24" s="7">
        <v>13000</v>
      </c>
      <c r="E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x14ac:dyDescent="0.25">
      <c r="A25" s="7"/>
      <c r="B25" s="7"/>
      <c r="C25" s="7"/>
      <c r="D25" s="7">
        <v>2800</v>
      </c>
      <c r="E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x14ac:dyDescent="0.25">
      <c r="A26" s="7"/>
      <c r="B26" s="7"/>
      <c r="C26" s="7"/>
      <c r="D26" s="7">
        <f>D24-D25</f>
        <v>10200</v>
      </c>
      <c r="E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x14ac:dyDescent="0.25">
      <c r="A27" s="7"/>
      <c r="B27" s="7"/>
      <c r="C27" s="7"/>
      <c r="D27" s="7"/>
      <c r="E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x14ac:dyDescent="0.25">
      <c r="A28" s="7"/>
      <c r="B28" s="7"/>
      <c r="C28" s="7"/>
      <c r="D28" s="7"/>
      <c r="E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31" spans="1:19" x14ac:dyDescent="0.25">
      <c r="D31" s="3">
        <f>185/129</f>
        <v>1.4341085271317831</v>
      </c>
      <c r="F31" s="3">
        <f>495/383</f>
        <v>1.2924281984334203</v>
      </c>
    </row>
    <row r="33" spans="8:13" x14ac:dyDescent="0.25">
      <c r="M33" s="1">
        <v>459.6</v>
      </c>
    </row>
    <row r="34" spans="8:13" x14ac:dyDescent="0.25">
      <c r="H34" s="4">
        <v>69800</v>
      </c>
      <c r="I34" s="11"/>
      <c r="M34" s="1">
        <v>4467</v>
      </c>
    </row>
    <row r="35" spans="8:13" x14ac:dyDescent="0.25">
      <c r="H35" s="2">
        <f>H34*80%</f>
        <v>55840</v>
      </c>
      <c r="I35" s="12">
        <f>H35/10.764</f>
        <v>5187.662578966927</v>
      </c>
      <c r="M35" s="1">
        <f>M34*M33</f>
        <v>2053033.2000000002</v>
      </c>
    </row>
    <row r="38" spans="8:13" x14ac:dyDescent="0.25">
      <c r="H38" s="4">
        <v>24800</v>
      </c>
      <c r="I38" s="11"/>
      <c r="M38" s="2">
        <f>H34-H35</f>
        <v>13960</v>
      </c>
    </row>
    <row r="39" spans="8:13" x14ac:dyDescent="0.25">
      <c r="H39" s="4"/>
      <c r="I39" s="11"/>
    </row>
    <row r="40" spans="8:13" x14ac:dyDescent="0.25">
      <c r="H40" s="4">
        <f>H35-H38</f>
        <v>31040</v>
      </c>
      <c r="I40" s="11"/>
    </row>
    <row r="41" spans="8:13" x14ac:dyDescent="0.25">
      <c r="H41" s="4">
        <f>H40*75%</f>
        <v>23280</v>
      </c>
      <c r="I41" s="11"/>
    </row>
    <row r="42" spans="8:13" x14ac:dyDescent="0.25">
      <c r="H42" s="4"/>
      <c r="I42" s="11"/>
    </row>
    <row r="43" spans="8:13" x14ac:dyDescent="0.25">
      <c r="H43" s="4">
        <f>H41+H38</f>
        <v>48080</v>
      </c>
      <c r="I43" s="11">
        <f>H43/10.764</f>
        <v>4466.7409884801191</v>
      </c>
    </row>
    <row r="44" spans="8:13" x14ac:dyDescent="0.25">
      <c r="H44" s="4"/>
      <c r="I4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desk-122</dc:creator>
  <cp:lastModifiedBy>DESK</cp:lastModifiedBy>
  <dcterms:created xsi:type="dcterms:W3CDTF">2024-06-10T06:23:50Z</dcterms:created>
  <dcterms:modified xsi:type="dcterms:W3CDTF">2024-06-11T04:37:44Z</dcterms:modified>
</cp:coreProperties>
</file>