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Goregaon (E)\Bipin Dayalal Mehta\"/>
    </mc:Choice>
  </mc:AlternateContent>
  <xr:revisionPtr revIDLastSave="0" documentId="13_ncr:1_{4748B96A-0AFA-4950-BC90-9120AC54F59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2" i="4"/>
  <c r="P8" i="4" l="1"/>
  <c r="W2" i="4"/>
  <c r="F19" i="4"/>
  <c r="P22" i="4"/>
  <c r="P23" i="4" s="1"/>
  <c r="O21" i="4"/>
  <c r="V2" i="4"/>
  <c r="U2" i="4"/>
  <c r="P3" i="4"/>
  <c r="P2" i="4"/>
  <c r="H21" i="4"/>
  <c r="Q12" i="4" l="1"/>
  <c r="P12" i="4"/>
  <c r="P11" i="4"/>
  <c r="Q11" i="4" s="1"/>
  <c r="Q10" i="4"/>
  <c r="P10" i="4"/>
  <c r="P9" i="4"/>
  <c r="Q9" i="4" s="1"/>
  <c r="Q8" i="4"/>
  <c r="P7" i="4"/>
  <c r="P6" i="4"/>
  <c r="P5" i="4"/>
  <c r="P4" i="4"/>
  <c r="Q3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U8" i="4" s="1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<sst xmlns="http://schemas.openxmlformats.org/spreadsheetml/2006/main" count="27" uniqueCount="24">
  <si>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</si>
  <si>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</si>
  <si>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</si>
  <si>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</si>
  <si>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</si>
  <si>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</si>
  <si>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</si>
  <si>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</si>
  <si>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</si>
  <si>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</si>
  <si>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</si>
  <si>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Flat No. 72, 7th Floor, Manik Apartment, 567 Bhavani Shankar Road, Dadar West, Mumbai</t>
  </si>
  <si>
    <t>bua</t>
  </si>
  <si>
    <t>24.11.22</t>
  </si>
  <si>
    <t>rate</t>
  </si>
  <si>
    <t>fmv</t>
  </si>
  <si>
    <t>24.05.24</t>
  </si>
  <si>
    <t>23.02.24</t>
  </si>
  <si>
    <t>mca</t>
  </si>
  <si>
    <t>44000 to 46000 on ca</t>
  </si>
  <si>
    <t>manik</t>
  </si>
  <si>
    <t>oc - 1996</t>
  </si>
  <si>
    <t>Built up area (30%)</t>
  </si>
  <si>
    <t>Rate on Built up  area (30%)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</si>
</sst>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0B9A48-A64A-4FCC-9786-B04AC9303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6D04F7-0A47-473D-8A4D-AA98AAE56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306204</xdr:colOff>
      <xdr:row>47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4AE227-5718-452B-8144-C59E14264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059804" cy="878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277540</xdr:colOff>
      <xdr:row>44</xdr:row>
      <xdr:rowOff>124939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208961-2825-45B8-A128-A12A16A9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21540" cy="7983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191803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D2229F-351C-44C2-AE22-B92909874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35803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172750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9A7619-8F0D-44F7-8424-FAEA847D2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316750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3F2A52-D9A0-4797-9798-0A78BE232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4" sqref="I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22</v>
      </c>
      <c r="D1" s="3" t="s">
        <v>9</v>
      </c>
      <c r="E1" s="3" t="s">
        <v>1</v>
      </c>
      <c r="F1" s="9" t="s">
        <v>8</v>
      </c>
      <c r="G1" s="9" t="s">
        <v>23</v>
      </c>
      <c r="H1" s="9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158</v>
      </c>
      <c r="C2" s="4">
        <f>B2*1.3</f>
        <v>205.4</v>
      </c>
      <c r="D2" s="4">
        <f t="shared" ref="D2:D13" si="2">C2*1.2</f>
        <v>246.48</v>
      </c>
      <c r="E2" s="5">
        <f t="shared" ref="E2:E13" si="3">R2</f>
        <v>4950000</v>
      </c>
      <c r="F2" s="10">
        <f t="shared" ref="F2:F13" si="4">ROUND((E2/B2),0)</f>
        <v>31329</v>
      </c>
      <c r="G2" s="15">
        <f t="shared" ref="G2:G13" si="5">ROUND((E2/C2),0)</f>
        <v>24099</v>
      </c>
      <c r="H2" s="10">
        <f t="shared" ref="H2:H13" si="6">ROUND((E2/D2),0)</f>
        <v>20083</v>
      </c>
      <c r="I2" s="4" t="e">
        <f>#REF!</f>
        <v>#REF!</v>
      </c>
      <c r="J2" s="4" t="str">
        <f t="shared" ref="J2:J13" si="7">S2</f>
        <v>24.05.24</v>
      </c>
      <c r="O2">
        <v>0</v>
      </c>
      <c r="P2">
        <f t="shared" ref="P2" si="8">O2/1.2</f>
        <v>0</v>
      </c>
      <c r="Q2">
        <v>158</v>
      </c>
      <c r="R2" s="2">
        <v>4950000</v>
      </c>
      <c r="S2" s="8" t="s">
        <v>16</v>
      </c>
      <c r="T2" s="8"/>
      <c r="U2" s="2">
        <f>R2+297000+30000</f>
        <v>5277000</v>
      </c>
      <c r="V2">
        <f>U2/C2</f>
        <v>25691.333982473221</v>
      </c>
      <c r="W2">
        <f>V2*1.1</f>
        <v>28260.467380720547</v>
      </c>
    </row>
    <row r="3" spans="1:23" x14ac:dyDescent="0.25">
      <c r="A3" s="4">
        <f t="shared" si="0"/>
        <v>0</v>
      </c>
      <c r="B3" s="4">
        <f t="shared" si="1"/>
        <v>149.97839999999999</v>
      </c>
      <c r="C3" s="4">
        <f t="shared" ref="C3:C15" si="9">B3*1.3</f>
        <v>194.97192000000001</v>
      </c>
      <c r="D3" s="4">
        <f t="shared" si="2"/>
        <v>233.96630400000001</v>
      </c>
      <c r="E3" s="5">
        <f t="shared" si="3"/>
        <v>4350000</v>
      </c>
      <c r="F3" s="10">
        <f t="shared" si="4"/>
        <v>29004</v>
      </c>
      <c r="G3" s="10">
        <f t="shared" si="5"/>
        <v>22311</v>
      </c>
      <c r="H3" s="10">
        <f t="shared" si="6"/>
        <v>18592</v>
      </c>
      <c r="I3" s="4" t="e">
        <f>#REF!</f>
        <v>#REF!</v>
      </c>
      <c r="J3" s="4" t="str">
        <f t="shared" si="7"/>
        <v>23.02.24</v>
      </c>
      <c r="O3">
        <v>0</v>
      </c>
      <c r="P3">
        <f>16.72*10.764</f>
        <v>179.97407999999999</v>
      </c>
      <c r="Q3">
        <f t="shared" ref="Q3:Q12" si="10">P3/1.2</f>
        <v>149.97839999999999</v>
      </c>
      <c r="R3" s="2">
        <v>4350000</v>
      </c>
      <c r="S3" s="8" t="s">
        <v>17</v>
      </c>
      <c r="T3" s="8"/>
    </row>
    <row r="4" spans="1:23" x14ac:dyDescent="0.25">
      <c r="A4" s="4">
        <f t="shared" si="0"/>
        <v>0</v>
      </c>
      <c r="B4" s="4">
        <f t="shared" si="1"/>
        <v>700</v>
      </c>
      <c r="C4" s="4">
        <f t="shared" si="9"/>
        <v>910</v>
      </c>
      <c r="D4" s="4">
        <f t="shared" si="2"/>
        <v>1092</v>
      </c>
      <c r="E4" s="5">
        <f t="shared" si="3"/>
        <v>31000000</v>
      </c>
      <c r="F4" s="10">
        <f t="shared" si="4"/>
        <v>44286</v>
      </c>
      <c r="G4" s="15">
        <f t="shared" si="5"/>
        <v>34066</v>
      </c>
      <c r="H4" s="10">
        <f t="shared" si="6"/>
        <v>28388</v>
      </c>
      <c r="I4" s="4" t="e">
        <f>#REF!</f>
        <v>#REF!</v>
      </c>
      <c r="J4" s="4" t="str">
        <f t="shared" si="7"/>
        <v>manik</v>
      </c>
      <c r="O4">
        <v>0</v>
      </c>
      <c r="P4">
        <f t="shared" ref="P4:P12" si="11">O4/1.2</f>
        <v>0</v>
      </c>
      <c r="Q4">
        <v>700</v>
      </c>
      <c r="R4" s="2">
        <v>31000000</v>
      </c>
      <c r="S4" s="8" t="s">
        <v>20</v>
      </c>
      <c r="T4" s="8"/>
    </row>
    <row r="5" spans="1:23" x14ac:dyDescent="0.25">
      <c r="A5" s="4">
        <f t="shared" si="0"/>
        <v>0</v>
      </c>
      <c r="B5" s="4">
        <f t="shared" si="1"/>
        <v>500</v>
      </c>
      <c r="C5" s="4">
        <f t="shared" si="9"/>
        <v>650</v>
      </c>
      <c r="D5" s="4">
        <f t="shared" si="2"/>
        <v>780</v>
      </c>
      <c r="E5" s="5">
        <f t="shared" si="3"/>
        <v>20000000</v>
      </c>
      <c r="F5" s="10">
        <f t="shared" si="4"/>
        <v>40000</v>
      </c>
      <c r="G5" s="15">
        <f t="shared" si="5"/>
        <v>30769</v>
      </c>
      <c r="H5" s="10">
        <f t="shared" si="6"/>
        <v>25641</v>
      </c>
      <c r="I5" s="4" t="e">
        <f>#REF!</f>
        <v>#REF!</v>
      </c>
      <c r="J5" s="4">
        <f t="shared" si="7"/>
        <v>0</v>
      </c>
      <c r="O5">
        <v>0</v>
      </c>
      <c r="P5">
        <f t="shared" si="11"/>
        <v>0</v>
      </c>
      <c r="Q5">
        <v>500</v>
      </c>
      <c r="R5" s="2">
        <v>20000000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622</v>
      </c>
      <c r="C6" s="4">
        <f t="shared" si="9"/>
        <v>808.6</v>
      </c>
      <c r="D6" s="4">
        <f t="shared" si="2"/>
        <v>970.31999999999994</v>
      </c>
      <c r="E6" s="5">
        <f t="shared" si="3"/>
        <v>30000000</v>
      </c>
      <c r="F6" s="10">
        <f t="shared" si="4"/>
        <v>48232</v>
      </c>
      <c r="G6" s="10">
        <f t="shared" si="5"/>
        <v>37101</v>
      </c>
      <c r="H6" s="10">
        <f t="shared" si="6"/>
        <v>30918</v>
      </c>
      <c r="I6" s="4" t="e">
        <f>#REF!</f>
        <v>#REF!</v>
      </c>
      <c r="J6" s="4">
        <f t="shared" si="7"/>
        <v>0</v>
      </c>
      <c r="O6">
        <v>0</v>
      </c>
      <c r="P6">
        <f t="shared" si="11"/>
        <v>0</v>
      </c>
      <c r="Q6">
        <v>622</v>
      </c>
      <c r="R6" s="2">
        <v>30000000</v>
      </c>
      <c r="S6" s="8"/>
      <c r="T6" s="8"/>
    </row>
    <row r="7" spans="1:23" x14ac:dyDescent="0.25">
      <c r="A7" s="4">
        <f t="shared" si="0"/>
        <v>0</v>
      </c>
      <c r="B7" s="4">
        <f t="shared" si="1"/>
        <v>950</v>
      </c>
      <c r="C7" s="4">
        <f t="shared" si="9"/>
        <v>1235</v>
      </c>
      <c r="D7" s="4">
        <f t="shared" si="2"/>
        <v>1482</v>
      </c>
      <c r="E7" s="5">
        <f t="shared" si="3"/>
        <v>35100000</v>
      </c>
      <c r="F7" s="10">
        <f t="shared" si="4"/>
        <v>36947</v>
      </c>
      <c r="G7" s="10">
        <f t="shared" si="5"/>
        <v>28421</v>
      </c>
      <c r="H7" s="10">
        <f t="shared" si="6"/>
        <v>23684</v>
      </c>
      <c r="I7" s="4" t="e">
        <f>#REF!</f>
        <v>#REF!</v>
      </c>
      <c r="J7" s="4">
        <f t="shared" si="7"/>
        <v>0</v>
      </c>
      <c r="O7">
        <v>0</v>
      </c>
      <c r="P7">
        <f t="shared" si="11"/>
        <v>0</v>
      </c>
      <c r="Q7">
        <v>950</v>
      </c>
      <c r="R7" s="2">
        <v>35100000</v>
      </c>
      <c r="S7" s="8"/>
      <c r="T7" s="8"/>
    </row>
    <row r="8" spans="1:23" x14ac:dyDescent="0.25">
      <c r="A8" s="4">
        <f t="shared" si="0"/>
        <v>0</v>
      </c>
      <c r="B8" s="4">
        <f t="shared" si="1"/>
        <v>420.20833333333337</v>
      </c>
      <c r="C8" s="4">
        <f t="shared" si="9"/>
        <v>546.27083333333337</v>
      </c>
      <c r="D8" s="4">
        <f t="shared" si="2"/>
        <v>655.52499999999998</v>
      </c>
      <c r="E8" s="5">
        <f t="shared" si="3"/>
        <v>11665000</v>
      </c>
      <c r="F8" s="10">
        <f t="shared" si="4"/>
        <v>27760</v>
      </c>
      <c r="G8" s="10">
        <f t="shared" si="5"/>
        <v>21354</v>
      </c>
      <c r="H8" s="10">
        <f t="shared" si="6"/>
        <v>17795</v>
      </c>
      <c r="I8" s="4" t="e">
        <f>#REF!</f>
        <v>#REF!</v>
      </c>
      <c r="J8" s="4" t="str">
        <f t="shared" si="7"/>
        <v>24.11.22</v>
      </c>
      <c r="O8">
        <v>0</v>
      </c>
      <c r="P8">
        <f>504.25</f>
        <v>504.25</v>
      </c>
      <c r="Q8">
        <f t="shared" si="10"/>
        <v>420.20833333333337</v>
      </c>
      <c r="R8" s="2">
        <v>11665000</v>
      </c>
      <c r="S8" s="8" t="s">
        <v>13</v>
      </c>
      <c r="T8" s="8"/>
      <c r="U8">
        <f>G8*1.2</f>
        <v>25624.799999999999</v>
      </c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8"/>
      <c r="T9" s="8"/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0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0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6:24" x14ac:dyDescent="0.25">
      <c r="G17" t="s">
        <v>11</v>
      </c>
    </row>
    <row r="19" spans="6:24" x14ac:dyDescent="0.25">
      <c r="F19" s="7">
        <f>H19/1.2</f>
        <v>516.66666666666674</v>
      </c>
      <c r="G19" t="s">
        <v>12</v>
      </c>
      <c r="H19">
        <v>620</v>
      </c>
    </row>
    <row r="20" spans="6:24" x14ac:dyDescent="0.25">
      <c r="G20" t="s">
        <v>14</v>
      </c>
      <c r="H20">
        <v>30000</v>
      </c>
      <c r="O20" t="s">
        <v>18</v>
      </c>
      <c r="P20">
        <v>482</v>
      </c>
    </row>
    <row r="21" spans="6:24" x14ac:dyDescent="0.25">
      <c r="G21" t="s">
        <v>15</v>
      </c>
      <c r="H21">
        <f>H20*H19</f>
        <v>18600000</v>
      </c>
      <c r="O21">
        <f>H19/P20</f>
        <v>1.2863070539419088</v>
      </c>
      <c r="P21">
        <v>44000</v>
      </c>
    </row>
    <row r="22" spans="6:24" x14ac:dyDescent="0.25">
      <c r="G22" s="6"/>
      <c r="H22" s="6"/>
      <c r="P22">
        <f>P21*P20</f>
        <v>21208000</v>
      </c>
    </row>
    <row r="23" spans="6:24" x14ac:dyDescent="0.25">
      <c r="P23">
        <f>P22/H19</f>
        <v>34206.451612903227</v>
      </c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G25" t="s">
        <v>19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G26" t="s">
        <v>21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2024-06-10T11:42:24Z</dcterms:modified>
</cp:coreProperties>
</file>