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entral Bank of India\Goregaon (W)\Brijmohan Ramchandra Jhawar\"/>
    </mc:Choice>
  </mc:AlternateContent>
  <xr:revisionPtr revIDLastSave="0" documentId="13_ncr:1_{2C0AE46A-7153-4F00-B879-447E9B3D6460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23" i="4" l="1"/>
  <c r="P20" i="4"/>
  <c r="Q4" i="4"/>
  <c r="P4" i="4"/>
  <c r="J4" i="4"/>
  <c r="I4" i="4"/>
  <c r="E4" i="4"/>
  <c r="B4" i="4"/>
  <c r="C4" i="4" s="1"/>
  <c r="D4" i="4" s="1"/>
  <c r="H4" i="4" s="1"/>
  <c r="A4" i="4"/>
  <c r="G4" i="4" l="1"/>
  <c r="F4" i="4"/>
  <c r="V3" i="4" l="1"/>
  <c r="V2" i="4"/>
  <c r="W12" i="4"/>
  <c r="W11" i="4"/>
  <c r="R21" i="4" l="1"/>
  <c r="E22" i="4"/>
  <c r="E23" i="4" s="1"/>
  <c r="E20" i="4"/>
  <c r="Q3" i="4"/>
  <c r="T24" i="4"/>
  <c r="T22" i="4"/>
  <c r="I31" i="4"/>
  <c r="R22" i="4"/>
  <c r="R23" i="4" s="1"/>
  <c r="P5" i="4"/>
  <c r="P3" i="4"/>
  <c r="H22" i="4" l="1"/>
  <c r="Q13" i="4" l="1"/>
  <c r="P13" i="4"/>
  <c r="P12" i="4"/>
  <c r="Q12" i="4" s="1"/>
  <c r="P11" i="4"/>
  <c r="P10" i="4"/>
  <c r="P9" i="4"/>
  <c r="Q8" i="4"/>
  <c r="P7" i="4"/>
  <c r="P6" i="4"/>
  <c r="P2" i="4"/>
  <c r="C14" i="4"/>
  <c r="C15" i="4"/>
  <c r="C16" i="4"/>
  <c r="P14" i="4" l="1"/>
  <c r="Q14" i="4" s="1"/>
  <c r="J14" i="4" l="1"/>
  <c r="I14" i="4"/>
  <c r="E14" i="4"/>
  <c r="J13" i="4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3" i="4"/>
  <c r="I3" i="4"/>
  <c r="E3" i="4"/>
  <c r="J2" i="4"/>
  <c r="I2" i="4"/>
  <c r="E2" i="4"/>
  <c r="P16" i="4" l="1"/>
  <c r="Q16" i="4" s="1"/>
  <c r="J16" i="4"/>
  <c r="I16" i="4"/>
  <c r="E16" i="4"/>
  <c r="A16" i="4"/>
  <c r="P15" i="4"/>
  <c r="Q15" i="4" s="1"/>
  <c r="J15" i="4"/>
  <c r="I15" i="4"/>
  <c r="E15" i="4"/>
  <c r="A15" i="4"/>
  <c r="A14" i="4"/>
  <c r="B13" i="4"/>
  <c r="C13" i="4" s="1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A8" i="4"/>
  <c r="B7" i="4"/>
  <c r="C7" i="4" s="1"/>
  <c r="A7" i="4"/>
  <c r="B6" i="4"/>
  <c r="C6" i="4" s="1"/>
  <c r="A6" i="4"/>
  <c r="B5" i="4"/>
  <c r="C5" i="4" s="1"/>
  <c r="A5" i="4"/>
  <c r="B3" i="4"/>
  <c r="C3" i="4" s="1"/>
  <c r="A3" i="4"/>
  <c r="B2" i="4"/>
  <c r="C2" i="4" s="1"/>
  <c r="A2" i="4"/>
  <c r="G6" i="4" l="1"/>
  <c r="F9" i="4"/>
  <c r="F10" i="4"/>
  <c r="F11" i="4"/>
  <c r="F12" i="4"/>
  <c r="F13" i="4"/>
  <c r="F3" i="4"/>
  <c r="F5" i="4"/>
  <c r="F6" i="4"/>
  <c r="F7" i="4"/>
  <c r="F2" i="4"/>
  <c r="B14" i="4"/>
  <c r="B15" i="4"/>
  <c r="B16" i="4"/>
  <c r="B8" i="4"/>
  <c r="C8" i="4" s="1"/>
  <c r="F15" i="4" l="1"/>
  <c r="F14" i="4"/>
  <c r="D6" i="4"/>
  <c r="H6" i="4" s="1"/>
  <c r="D11" i="4"/>
  <c r="H11" i="4" s="1"/>
  <c r="G11" i="4"/>
  <c r="D10" i="4"/>
  <c r="H10" i="4" s="1"/>
  <c r="G10" i="4"/>
  <c r="D13" i="4"/>
  <c r="H13" i="4" s="1"/>
  <c r="G13" i="4"/>
  <c r="F8" i="4"/>
  <c r="D3" i="4"/>
  <c r="H3" i="4" s="1"/>
  <c r="G3" i="4"/>
  <c r="D12" i="4"/>
  <c r="H12" i="4" s="1"/>
  <c r="G12" i="4"/>
  <c r="D2" i="4"/>
  <c r="H2" i="4" s="1"/>
  <c r="G2" i="4"/>
  <c r="D5" i="4"/>
  <c r="H5" i="4" s="1"/>
  <c r="G5" i="4"/>
  <c r="D7" i="4"/>
  <c r="H7" i="4" s="1"/>
  <c r="G7" i="4"/>
  <c r="D9" i="4"/>
  <c r="H9" i="4" s="1"/>
  <c r="G9" i="4"/>
  <c r="D16" i="4"/>
  <c r="H16" i="4" s="1"/>
  <c r="G16" i="4"/>
  <c r="F16" i="4"/>
  <c r="D15" i="4"/>
  <c r="H15" i="4" s="1"/>
  <c r="G15" i="4"/>
  <c r="D14" i="4" l="1"/>
  <c r="H14" i="4" s="1"/>
  <c r="G14" i="4"/>
  <c r="D8" i="4"/>
  <c r="H8" i="4" s="1"/>
  <c r="G8" i="4"/>
</calcChain>
</file>

<file path=xl/sharedStrings.xml><?xml version="1.0" encoding="utf-8"?>
<sst xmlns="http://schemas.openxmlformats.org/spreadsheetml/2006/main" count="31" uniqueCount="28">
  <si>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</si>
  <si>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</si>
  <si>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</si>
  <si>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</si>
  <si>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</si>
  <si>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</si>
  <si>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</si>
  <si>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</si>
  <si>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</si>
  <si>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</si>
  <si>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</si>
  <si>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</si>
  <si>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</si>
  <si>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103, 1st Floor, Wing - A, Om Sai karan Place CHSL, Yogi Nagar, Eksar Road, Borivali West,</t>
  </si>
  <si>
    <t>Deed of rect. - 03.06.24</t>
  </si>
  <si>
    <t>bua</t>
  </si>
  <si>
    <t>agreement  - 09.05.24 - 11651000</t>
  </si>
  <si>
    <t>1 car park</t>
  </si>
  <si>
    <t>rate</t>
  </si>
  <si>
    <t>fmv</t>
  </si>
  <si>
    <t>oc - 1999</t>
  </si>
  <si>
    <t>12.04.24</t>
  </si>
  <si>
    <t>20000 to 25000/- on ca</t>
  </si>
  <si>
    <t>above flat gone for 1.70 cr which was without balcony.</t>
  </si>
  <si>
    <t>2022 - sold out</t>
  </si>
  <si>
    <t>ca</t>
  </si>
  <si>
    <t>fb</t>
  </si>
  <si>
    <t>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</si>
</sst>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382329</xdr:colOff>
      <xdr:row>45</xdr:row>
      <xdr:rowOff>48764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C302FD-507B-45FA-892E-D645178A8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526329" cy="81640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391941</xdr:colOff>
      <xdr:row>46</xdr:row>
      <xdr:rowOff>67881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37138DF-3B1E-4DF1-AD37-9B0A39B13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0145541" cy="8640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0</xdr:row>
      <xdr:rowOff>0</xdr:rowOff>
    </xdr:from>
    <xdr:to>
      <xdr:col>30</xdr:col>
      <xdr:colOff>285750</xdr:colOff>
      <xdr:row>40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7F3E71D-B079-4428-84DC-8D63F93C6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0"/>
          <a:ext cx="18097500" cy="7734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115337</xdr:colOff>
      <xdr:row>46</xdr:row>
      <xdr:rowOff>10723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705272-CF72-4B98-AB5E-54CF39CD2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430537" cy="8583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458455</xdr:colOff>
      <xdr:row>48</xdr:row>
      <xdr:rowOff>182203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1B614C-4A81-4488-ACE7-5131FE53B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92855" cy="8802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515613</xdr:colOff>
      <xdr:row>48</xdr:row>
      <xdr:rowOff>153511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D9BA16-CBF0-4BCE-9929-F2929DFA8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050013" cy="796401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268013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BA6925-4430-4446-ACCE-9C69499C4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412013" cy="869753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125119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BCE260-A021-47B6-86CE-478806A15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269119" cy="865943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239434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55FBC6-8D6A-41FD-8CC4-60223E876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83434" cy="86784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525735</xdr:colOff>
      <xdr:row>42</xdr:row>
      <xdr:rowOff>48722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29DEA9-499A-45A8-9AC2-45939AC40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327335" cy="78592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7"/>
  <sheetViews>
    <sheetView tabSelected="1" zoomScaleNormal="100" workbookViewId="0">
      <selection activeCell="P24" sqref="P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6" si="0">N2</f>
        <v>0</v>
      </c>
      <c r="B2" s="4">
        <f t="shared" ref="B2:B16" si="1">Q2</f>
        <v>750</v>
      </c>
      <c r="C2" s="4">
        <f>B2*1.2</f>
        <v>900</v>
      </c>
      <c r="D2" s="4">
        <f t="shared" ref="D2:D14" si="2">C2*1.2</f>
        <v>1080</v>
      </c>
      <c r="E2" s="5">
        <f t="shared" ref="E2:E14" si="3">R2</f>
        <v>17500000</v>
      </c>
      <c r="F2" s="10">
        <f t="shared" ref="F2:F14" si="4">ROUND((E2/B2),0)</f>
        <v>23333</v>
      </c>
      <c r="G2" s="10">
        <f t="shared" ref="G2:G14" si="5">ROUND((E2/C2),0)</f>
        <v>19444</v>
      </c>
      <c r="H2" s="10">
        <f t="shared" ref="H2:H14" si="6">ROUND((E2/D2),0)</f>
        <v>16204</v>
      </c>
      <c r="I2" s="4" t="e">
        <f>#REF!</f>
        <v>#REF!</v>
      </c>
      <c r="J2" s="4" t="str">
        <f t="shared" ref="J2:J14" si="7">S2</f>
        <v>2022 - sold out</v>
      </c>
      <c r="O2">
        <v>0</v>
      </c>
      <c r="P2">
        <f t="shared" ref="P2:P13" si="8">O2/1.2</f>
        <v>0</v>
      </c>
      <c r="Q2">
        <v>750</v>
      </c>
      <c r="R2" s="2">
        <v>17500000</v>
      </c>
      <c r="S2" s="11" t="s">
        <v>24</v>
      </c>
      <c r="T2" s="8"/>
      <c r="V2">
        <f>R2*1.1</f>
        <v>19250000</v>
      </c>
    </row>
    <row r="3" spans="1:23" x14ac:dyDescent="0.25">
      <c r="A3" s="4">
        <f t="shared" si="0"/>
        <v>0</v>
      </c>
      <c r="B3" s="4">
        <f t="shared" si="1"/>
        <v>416.83589999999998</v>
      </c>
      <c r="C3" s="4">
        <f t="shared" ref="C3:C16" si="9">B3*1.2</f>
        <v>500.20307999999994</v>
      </c>
      <c r="D3" s="4">
        <f t="shared" si="2"/>
        <v>600.24369599999989</v>
      </c>
      <c r="E3" s="5">
        <f t="shared" si="3"/>
        <v>11500000</v>
      </c>
      <c r="F3" s="10">
        <f t="shared" si="4"/>
        <v>27589</v>
      </c>
      <c r="G3" s="10">
        <f t="shared" si="5"/>
        <v>22991</v>
      </c>
      <c r="H3" s="10">
        <f t="shared" si="6"/>
        <v>19159</v>
      </c>
      <c r="I3" s="4" t="e">
        <f>#REF!</f>
        <v>#REF!</v>
      </c>
      <c r="J3" s="4" t="str">
        <f t="shared" si="7"/>
        <v>12.04.24</v>
      </c>
      <c r="O3">
        <v>0</v>
      </c>
      <c r="P3">
        <f>46.47*10.764</f>
        <v>500.20307999999994</v>
      </c>
      <c r="Q3">
        <f t="shared" ref="Q3" si="10">P3/1.2</f>
        <v>416.83589999999998</v>
      </c>
      <c r="R3" s="2">
        <v>11500000</v>
      </c>
      <c r="S3" s="8" t="s">
        <v>21</v>
      </c>
      <c r="T3" s="8"/>
      <c r="V3">
        <f>V2/Q2</f>
        <v>25666.666666666668</v>
      </c>
    </row>
    <row r="4" spans="1:23" x14ac:dyDescent="0.25">
      <c r="A4" s="4">
        <f t="shared" ref="A4" si="11">N4</f>
        <v>0</v>
      </c>
      <c r="B4" s="4">
        <f t="shared" ref="B4" si="12">Q4</f>
        <v>791.87159999999994</v>
      </c>
      <c r="C4" s="4">
        <f t="shared" ref="C4" si="13">B4*1.2</f>
        <v>950.24591999999984</v>
      </c>
      <c r="D4" s="4">
        <f t="shared" ref="D4" si="14">C4*1.2</f>
        <v>1140.2951039999998</v>
      </c>
      <c r="E4" s="5">
        <f t="shared" ref="E4" si="15">R4</f>
        <v>11651000</v>
      </c>
      <c r="F4" s="10">
        <f t="shared" ref="F4" si="16">ROUND((E4/B4),0)</f>
        <v>14713</v>
      </c>
      <c r="G4" s="15">
        <f t="shared" ref="G4" si="17">ROUND((E4/C4),0)</f>
        <v>12261</v>
      </c>
      <c r="H4" s="10">
        <f t="shared" ref="H4" si="18">ROUND((E4/D4),0)</f>
        <v>10218</v>
      </c>
      <c r="I4" s="4" t="e">
        <f>#REF!</f>
        <v>#REF!</v>
      </c>
      <c r="J4" s="4">
        <f t="shared" ref="J4" si="19">S4</f>
        <v>0</v>
      </c>
      <c r="O4">
        <v>0</v>
      </c>
      <c r="P4">
        <f>88.28*10.764</f>
        <v>950.24591999999996</v>
      </c>
      <c r="Q4">
        <f>P4/1.2</f>
        <v>791.87159999999994</v>
      </c>
      <c r="R4" s="2">
        <v>11651000</v>
      </c>
      <c r="S4" s="8"/>
      <c r="T4" s="8"/>
    </row>
    <row r="5" spans="1:23" x14ac:dyDescent="0.25">
      <c r="A5" s="4">
        <f t="shared" si="0"/>
        <v>0</v>
      </c>
      <c r="B5" s="4">
        <f t="shared" si="1"/>
        <v>630</v>
      </c>
      <c r="C5" s="4">
        <f t="shared" si="9"/>
        <v>756</v>
      </c>
      <c r="D5" s="4">
        <f t="shared" si="2"/>
        <v>907.19999999999993</v>
      </c>
      <c r="E5" s="5">
        <f t="shared" si="3"/>
        <v>19000000</v>
      </c>
      <c r="F5" s="10">
        <f t="shared" si="4"/>
        <v>30159</v>
      </c>
      <c r="G5" s="10">
        <f t="shared" si="5"/>
        <v>25132</v>
      </c>
      <c r="H5" s="10">
        <f t="shared" si="6"/>
        <v>20944</v>
      </c>
      <c r="I5" s="4" t="e">
        <f>#REF!</f>
        <v>#REF!</v>
      </c>
      <c r="J5" s="4">
        <f t="shared" si="7"/>
        <v>0</v>
      </c>
      <c r="O5">
        <v>0</v>
      </c>
      <c r="P5">
        <f t="shared" ref="P5" si="20">O5/1.2</f>
        <v>0</v>
      </c>
      <c r="Q5">
        <v>630</v>
      </c>
      <c r="R5" s="2">
        <v>19000000</v>
      </c>
      <c r="S5" s="8"/>
      <c r="T5" s="8"/>
    </row>
    <row r="6" spans="1:23" x14ac:dyDescent="0.25">
      <c r="A6" s="4">
        <f t="shared" si="0"/>
        <v>0</v>
      </c>
      <c r="B6" s="4">
        <f t="shared" si="1"/>
        <v>675</v>
      </c>
      <c r="C6" s="4">
        <f t="shared" si="9"/>
        <v>810</v>
      </c>
      <c r="D6" s="4">
        <f t="shared" si="2"/>
        <v>972</v>
      </c>
      <c r="E6" s="5">
        <f t="shared" si="3"/>
        <v>19300000</v>
      </c>
      <c r="F6" s="10">
        <f t="shared" si="4"/>
        <v>28593</v>
      </c>
      <c r="G6" s="15">
        <f t="shared" si="5"/>
        <v>23827</v>
      </c>
      <c r="H6" s="10">
        <f t="shared" si="6"/>
        <v>19856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675</v>
      </c>
      <c r="R6" s="2">
        <v>19300000</v>
      </c>
      <c r="S6" s="8"/>
      <c r="T6" s="8"/>
    </row>
    <row r="7" spans="1:23" x14ac:dyDescent="0.25">
      <c r="A7" s="4">
        <f t="shared" si="0"/>
        <v>0</v>
      </c>
      <c r="B7" s="4">
        <f t="shared" si="1"/>
        <v>640</v>
      </c>
      <c r="C7" s="4">
        <f t="shared" si="9"/>
        <v>768</v>
      </c>
      <c r="D7" s="4">
        <f t="shared" si="2"/>
        <v>921.59999999999991</v>
      </c>
      <c r="E7" s="5">
        <f t="shared" si="3"/>
        <v>17500000</v>
      </c>
      <c r="F7" s="10">
        <f t="shared" si="4"/>
        <v>27344</v>
      </c>
      <c r="G7" s="10">
        <f t="shared" si="5"/>
        <v>22786</v>
      </c>
      <c r="H7" s="10">
        <f t="shared" si="6"/>
        <v>18989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640</v>
      </c>
      <c r="R7" s="2">
        <v>17500000</v>
      </c>
      <c r="S7" s="8"/>
      <c r="T7" s="8"/>
    </row>
    <row r="8" spans="1:23" x14ac:dyDescent="0.25">
      <c r="A8" s="4">
        <f t="shared" si="0"/>
        <v>0</v>
      </c>
      <c r="B8" s="4">
        <f t="shared" si="1"/>
        <v>833.33333333333337</v>
      </c>
      <c r="C8" s="4">
        <f t="shared" si="9"/>
        <v>1000</v>
      </c>
      <c r="D8" s="4">
        <f t="shared" si="2"/>
        <v>1200</v>
      </c>
      <c r="E8" s="5">
        <f t="shared" si="3"/>
        <v>24000000</v>
      </c>
      <c r="F8" s="10">
        <f t="shared" si="4"/>
        <v>28800</v>
      </c>
      <c r="G8" s="10">
        <f t="shared" si="5"/>
        <v>24000</v>
      </c>
      <c r="H8" s="10">
        <f t="shared" si="6"/>
        <v>20000</v>
      </c>
      <c r="I8" s="4" t="e">
        <f>#REF!</f>
        <v>#REF!</v>
      </c>
      <c r="J8" s="4">
        <f t="shared" si="7"/>
        <v>0</v>
      </c>
      <c r="O8">
        <v>0</v>
      </c>
      <c r="P8">
        <v>1000</v>
      </c>
      <c r="Q8">
        <f t="shared" ref="Q8:Q13" si="21">P8/1.2</f>
        <v>833.33333333333337</v>
      </c>
      <c r="R8" s="2">
        <v>24000000</v>
      </c>
      <c r="S8" s="8"/>
      <c r="T8" s="8"/>
    </row>
    <row r="9" spans="1:23" x14ac:dyDescent="0.25">
      <c r="A9" s="4">
        <f t="shared" si="0"/>
        <v>0</v>
      </c>
      <c r="B9" s="4">
        <f t="shared" si="1"/>
        <v>600</v>
      </c>
      <c r="C9" s="4">
        <f t="shared" si="9"/>
        <v>720</v>
      </c>
      <c r="D9" s="4">
        <f t="shared" si="2"/>
        <v>864</v>
      </c>
      <c r="E9" s="5">
        <f t="shared" si="3"/>
        <v>18500000</v>
      </c>
      <c r="F9" s="10">
        <f t="shared" si="4"/>
        <v>30833</v>
      </c>
      <c r="G9" s="10">
        <f t="shared" si="5"/>
        <v>25694</v>
      </c>
      <c r="H9" s="10">
        <f t="shared" si="6"/>
        <v>21412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600</v>
      </c>
      <c r="R9" s="2">
        <v>18500000</v>
      </c>
      <c r="S9" s="8"/>
      <c r="T9" s="8"/>
    </row>
    <row r="10" spans="1:23" x14ac:dyDescent="0.25">
      <c r="A10" s="4">
        <f t="shared" si="0"/>
        <v>0</v>
      </c>
      <c r="B10" s="4">
        <f t="shared" si="1"/>
        <v>700</v>
      </c>
      <c r="C10" s="4">
        <f t="shared" si="9"/>
        <v>840</v>
      </c>
      <c r="D10" s="4">
        <f t="shared" si="2"/>
        <v>1008</v>
      </c>
      <c r="E10" s="5">
        <f t="shared" si="3"/>
        <v>18800000</v>
      </c>
      <c r="F10" s="10">
        <f t="shared" si="4"/>
        <v>26857</v>
      </c>
      <c r="G10" s="15">
        <f t="shared" si="5"/>
        <v>22381</v>
      </c>
      <c r="H10" s="10">
        <f t="shared" si="6"/>
        <v>18651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700</v>
      </c>
      <c r="R10" s="2">
        <v>18800000</v>
      </c>
      <c r="S10" s="8"/>
      <c r="T10" s="8"/>
    </row>
    <row r="11" spans="1:23" x14ac:dyDescent="0.25">
      <c r="A11" s="4">
        <f t="shared" si="0"/>
        <v>0</v>
      </c>
      <c r="B11" s="4">
        <f t="shared" si="1"/>
        <v>1400</v>
      </c>
      <c r="C11" s="4">
        <f t="shared" si="9"/>
        <v>1680</v>
      </c>
      <c r="D11" s="4">
        <f t="shared" si="2"/>
        <v>2016</v>
      </c>
      <c r="E11" s="5">
        <f t="shared" si="3"/>
        <v>35000000</v>
      </c>
      <c r="F11" s="10">
        <f t="shared" si="4"/>
        <v>25000</v>
      </c>
      <c r="G11" s="10">
        <f t="shared" si="5"/>
        <v>20833</v>
      </c>
      <c r="H11" s="10">
        <f t="shared" si="6"/>
        <v>17361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1400</v>
      </c>
      <c r="R11" s="2">
        <v>35000000</v>
      </c>
      <c r="S11" s="8"/>
      <c r="T11" s="8"/>
      <c r="W11">
        <f>1.7*1.1</f>
        <v>1.87</v>
      </c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21"/>
        <v>0</v>
      </c>
      <c r="R12" s="2">
        <v>0</v>
      </c>
      <c r="S12" s="8"/>
      <c r="T12" s="8"/>
      <c r="W12">
        <f>W11*1.1</f>
        <v>2.0570000000000004</v>
      </c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21"/>
        <v>0</v>
      </c>
      <c r="R13" s="2">
        <v>0</v>
      </c>
      <c r="S13" s="8"/>
      <c r="T13" s="8"/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10" t="e">
        <f t="shared" si="4"/>
        <v>#DIV/0!</v>
      </c>
      <c r="G14" s="10" t="e">
        <f t="shared" si="5"/>
        <v>#DIV/0!</v>
      </c>
      <c r="H14" s="10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ref="P14" si="22">O14/1.2</f>
        <v>0</v>
      </c>
      <c r="Q14">
        <f t="shared" ref="Q14" si="23">P14/1.2</f>
        <v>0</v>
      </c>
      <c r="R14" s="2">
        <v>0</v>
      </c>
      <c r="S14" s="8"/>
      <c r="T14" s="8"/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ref="D15:D16" si="24">C15*1.2</f>
        <v>0</v>
      </c>
      <c r="E15" s="5">
        <f t="shared" ref="E15:E16" si="25">R15</f>
        <v>0</v>
      </c>
      <c r="F15" s="10" t="e">
        <f t="shared" ref="F15:F16" si="26">ROUND((E15/B15),0)</f>
        <v>#DIV/0!</v>
      </c>
      <c r="G15" s="10" t="e">
        <f t="shared" ref="G15:G16" si="27">ROUND((E15/C15),0)</f>
        <v>#DIV/0!</v>
      </c>
      <c r="H15" s="4" t="e">
        <f t="shared" ref="H15:H16" si="28">ROUND((E15/D15),0)</f>
        <v>#DIV/0!</v>
      </c>
      <c r="I15" s="4" t="e">
        <f>#REF!</f>
        <v>#REF!</v>
      </c>
      <c r="J15" s="4">
        <f t="shared" ref="J15:J16" si="29">S15</f>
        <v>0</v>
      </c>
      <c r="O15">
        <v>0</v>
      </c>
      <c r="P15">
        <f t="shared" ref="P15:P16" si="30">O15/1.2</f>
        <v>0</v>
      </c>
      <c r="Q15">
        <f t="shared" ref="Q15:Q16" si="31">P15/1.2</f>
        <v>0</v>
      </c>
      <c r="R15" s="2">
        <v>0</v>
      </c>
      <c r="S15" s="8"/>
      <c r="T15" s="8"/>
    </row>
    <row r="16" spans="1:23" x14ac:dyDescent="0.25">
      <c r="A16" s="4">
        <f t="shared" si="0"/>
        <v>0</v>
      </c>
      <c r="B16" s="4">
        <f t="shared" si="1"/>
        <v>0</v>
      </c>
      <c r="C16" s="4">
        <f t="shared" si="9"/>
        <v>0</v>
      </c>
      <c r="D16" s="4">
        <f t="shared" si="24"/>
        <v>0</v>
      </c>
      <c r="E16" s="5">
        <f t="shared" si="25"/>
        <v>0</v>
      </c>
      <c r="F16" s="10" t="e">
        <f t="shared" si="26"/>
        <v>#DIV/0!</v>
      </c>
      <c r="G16" s="4" t="e">
        <f t="shared" si="27"/>
        <v>#DIV/0!</v>
      </c>
      <c r="H16" s="4" t="e">
        <f t="shared" si="28"/>
        <v>#DIV/0!</v>
      </c>
      <c r="I16" s="4" t="e">
        <f>#REF!</f>
        <v>#REF!</v>
      </c>
      <c r="J16" s="4">
        <f t="shared" si="29"/>
        <v>0</v>
      </c>
      <c r="O16">
        <v>0</v>
      </c>
      <c r="P16">
        <f t="shared" si="30"/>
        <v>0</v>
      </c>
      <c r="Q16">
        <f t="shared" si="31"/>
        <v>0</v>
      </c>
      <c r="R16" s="2">
        <v>0</v>
      </c>
      <c r="S16" s="8"/>
      <c r="T16" s="8"/>
    </row>
    <row r="18" spans="5:24" x14ac:dyDescent="0.25">
      <c r="G18" t="s">
        <v>13</v>
      </c>
    </row>
    <row r="20" spans="5:24" x14ac:dyDescent="0.25">
      <c r="E20">
        <f>H20/1.2</f>
        <v>791.66666666666674</v>
      </c>
      <c r="G20" t="s">
        <v>15</v>
      </c>
      <c r="H20">
        <v>950</v>
      </c>
      <c r="I20" t="s">
        <v>17</v>
      </c>
      <c r="O20" t="s">
        <v>25</v>
      </c>
      <c r="P20">
        <f>894-P21-P22</f>
        <v>758</v>
      </c>
    </row>
    <row r="21" spans="5:24" x14ac:dyDescent="0.25">
      <c r="E21">
        <v>25500</v>
      </c>
      <c r="G21" t="s">
        <v>18</v>
      </c>
      <c r="H21">
        <v>21000</v>
      </c>
      <c r="O21" t="s">
        <v>26</v>
      </c>
      <c r="P21">
        <v>14</v>
      </c>
      <c r="Q21">
        <v>23000</v>
      </c>
      <c r="R21">
        <f>Q21*P21</f>
        <v>322000</v>
      </c>
    </row>
    <row r="22" spans="5:24" x14ac:dyDescent="0.25">
      <c r="E22">
        <f>E21*E20</f>
        <v>20187500.000000004</v>
      </c>
      <c r="G22" t="s">
        <v>19</v>
      </c>
      <c r="H22">
        <f>H21*H20</f>
        <v>19950000</v>
      </c>
      <c r="I22" s="2"/>
      <c r="O22" t="s">
        <v>27</v>
      </c>
      <c r="P22">
        <v>122</v>
      </c>
      <c r="R22">
        <f>Q22*P22</f>
        <v>0</v>
      </c>
      <c r="T22">
        <f>894-265</f>
        <v>629</v>
      </c>
    </row>
    <row r="23" spans="5:24" x14ac:dyDescent="0.25">
      <c r="E23">
        <f>E22/950</f>
        <v>21250.000000000004</v>
      </c>
      <c r="G23" s="6"/>
      <c r="H23" s="6"/>
      <c r="P23">
        <f>SUM(P20:P22)</f>
        <v>894</v>
      </c>
      <c r="R23">
        <f>R22/H20</f>
        <v>0</v>
      </c>
      <c r="T23">
        <v>24000</v>
      </c>
    </row>
    <row r="24" spans="5:24" x14ac:dyDescent="0.25">
      <c r="O24" t="s">
        <v>22</v>
      </c>
      <c r="T24">
        <f>T23*T22</f>
        <v>15096000</v>
      </c>
    </row>
    <row r="25" spans="5:24" x14ac:dyDescent="0.25">
      <c r="G25" t="s">
        <v>14</v>
      </c>
      <c r="P25" s="11"/>
      <c r="Q25" s="11"/>
      <c r="R25" s="13"/>
      <c r="T25" s="11"/>
      <c r="U25" s="11"/>
      <c r="V25" s="11"/>
      <c r="W25" s="11"/>
      <c r="X25" s="11"/>
    </row>
    <row r="26" spans="5:24" x14ac:dyDescent="0.25">
      <c r="G26" t="s">
        <v>16</v>
      </c>
      <c r="O26" t="s">
        <v>23</v>
      </c>
      <c r="P26" s="11"/>
      <c r="Q26" s="14"/>
      <c r="R26" s="14"/>
      <c r="T26" s="14"/>
      <c r="U26" s="14"/>
      <c r="V26" s="11"/>
      <c r="W26" s="11"/>
      <c r="X26" s="11"/>
    </row>
    <row r="27" spans="5:24" x14ac:dyDescent="0.25">
      <c r="G27" t="s">
        <v>20</v>
      </c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P28" s="11"/>
      <c r="Q28" s="11"/>
      <c r="R28" s="11"/>
      <c r="T28" s="11"/>
      <c r="U28" s="11"/>
      <c r="V28" s="11"/>
      <c r="W28" s="11"/>
      <c r="X28" s="11"/>
    </row>
    <row r="29" spans="5:24" x14ac:dyDescent="0.25">
      <c r="P29" s="11"/>
      <c r="Q29" s="11"/>
      <c r="R29" s="12"/>
      <c r="T29" s="12"/>
      <c r="U29" s="12"/>
      <c r="V29" s="11"/>
      <c r="W29" s="11"/>
      <c r="X29" s="11"/>
    </row>
    <row r="30" spans="5:24" x14ac:dyDescent="0.25">
      <c r="I30">
        <v>11651000</v>
      </c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I31">
        <f>I30/950</f>
        <v>12264.21052631579</v>
      </c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P34" s="11"/>
      <c r="Q34" s="11"/>
      <c r="R34" s="11"/>
      <c r="S34" s="6"/>
      <c r="T34" s="11"/>
      <c r="U34" s="11"/>
      <c r="V34" s="11"/>
      <c r="W34" s="11"/>
      <c r="X34" s="11"/>
    </row>
    <row r="35" spans="16:24" x14ac:dyDescent="0.25">
      <c r="Q35" s="11"/>
      <c r="R35" s="11"/>
    </row>
    <row r="36" spans="16:24" x14ac:dyDescent="0.25">
      <c r="Q36" s="11"/>
      <c r="R36" s="11"/>
      <c r="T36" s="6"/>
    </row>
    <row r="37" spans="16:24" x14ac:dyDescent="0.25">
      <c r="P37" s="11"/>
      <c r="Q37" s="11"/>
      <c r="R37" s="11"/>
      <c r="S37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C19" sqref="C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2024-06-10T04:44:18Z</dcterms:modified>
</cp:coreProperties>
</file>