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J11" i="1" l="1"/>
  <c r="F11" i="1"/>
  <c r="J6" i="1"/>
  <c r="J7" i="1"/>
  <c r="J8" i="1"/>
  <c r="J9" i="1"/>
  <c r="J10" i="1"/>
  <c r="J14" i="1"/>
  <c r="I6" i="1"/>
  <c r="I7" i="1"/>
  <c r="I8" i="1"/>
  <c r="I9" i="1"/>
  <c r="I10" i="1"/>
  <c r="I14" i="1"/>
  <c r="H6" i="1"/>
  <c r="H7" i="1"/>
  <c r="H8" i="1"/>
  <c r="H9" i="1"/>
  <c r="H10" i="1"/>
  <c r="H14" i="1"/>
  <c r="J5" i="1"/>
  <c r="I5" i="1"/>
  <c r="H5" i="1"/>
  <c r="F6" i="1"/>
  <c r="F7" i="1"/>
  <c r="F8" i="1"/>
  <c r="F9" i="1"/>
  <c r="F10" i="1"/>
  <c r="F14" i="1"/>
  <c r="F5" i="1"/>
  <c r="E6" i="1"/>
  <c r="E7" i="1"/>
  <c r="E8" i="1"/>
  <c r="E9" i="1"/>
  <c r="E10" i="1"/>
  <c r="E14" i="1"/>
  <c r="E5" i="1"/>
  <c r="R5" i="1" l="1"/>
  <c r="Q4" i="1"/>
  <c r="M20" i="1" l="1"/>
  <c r="N15" i="1"/>
  <c r="M8" i="1"/>
  <c r="M9" i="1" s="1"/>
  <c r="M6" i="1"/>
  <c r="M4" i="1"/>
  <c r="M3" i="1"/>
  <c r="M12" i="1" s="1"/>
  <c r="M10" i="1" l="1"/>
  <c r="M11" i="1" s="1"/>
  <c r="M13" i="1" s="1"/>
  <c r="M16" i="1" s="1"/>
  <c r="M17" i="1" l="1"/>
  <c r="M18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<sst xmlns="http://schemas.openxmlformats.org/spreadsheetml/2006/main" count="25" uniqueCount="24">
  <si>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</si>
  <si>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</si>
  <si>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</si>
  <si>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</si>
  <si>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</si>
  <si>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</si>
  <si>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</si>
  <si>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</si>
  <si>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</si>
  <si>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</si>
  <si>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</si>
  <si>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</si>
  <si>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</si>
  <si>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</si>
  <si>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</si>
  <si>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</si>
  <si>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</si>
  <si>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Hall</t>
  </si>
  <si>
    <t>Kit</t>
  </si>
  <si>
    <t>Toi</t>
  </si>
  <si>
    <t>dry</t>
  </si>
  <si>
    <t>Bed</t>
  </si>
  <si>
    <t>toi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</si>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</sst>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43" fontId="3" fillId="2" borderId="1" xfId="0" applyNumberFormat="1" applyFont="1" applyFill="1" applyBorder="1"/>
    <xf numFmtId="43" fontId="3" fillId="0" borderId="1" xfId="0" applyNumberFormat="1" applyFont="1" applyFill="1" applyBorder="1"/>
    <xf numFmtId="43" fontId="0" fillId="0" borderId="0" xfId="0" applyNumberForma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tabSelected="1" workbookViewId="0">
      <selection activeCell="M20" sqref="M20"/>
    </sheetView>
  </sheetViews>
  <sheetFormatPr defaultRowHeight="15" x14ac:dyDescent="0.25"/>
  <cols>
    <col min="12" max="12" width="19.5703125" bestFit="1" customWidth="1"/>
    <col min="13" max="13" width="12.140625" bestFit="1" customWidth="1"/>
  </cols>
  <sheetData>
    <row r="1" spans="2:18" ht="16.5" x14ac:dyDescent="0.3">
      <c r="L1" s="1" t="s">
        <v>0</v>
      </c>
      <c r="M1" s="2">
        <v>17000</v>
      </c>
    </row>
    <row r="2" spans="2:18" ht="82.5" x14ac:dyDescent="0.3">
      <c r="L2" s="3" t="s">
        <v>1</v>
      </c>
      <c r="M2" s="2">
        <v>2800</v>
      </c>
    </row>
    <row r="3" spans="2:18" ht="16.5" x14ac:dyDescent="0.3">
      <c r="L3" s="1" t="s">
        <v>2</v>
      </c>
      <c r="M3" s="2">
        <f>M1-M2</f>
        <v>14200</v>
      </c>
      <c r="Q3">
        <v>50.18</v>
      </c>
      <c r="R3">
        <v>2024</v>
      </c>
    </row>
    <row r="4" spans="2:18" ht="16.5" x14ac:dyDescent="0.3">
      <c r="L4" s="1" t="s">
        <v>3</v>
      </c>
      <c r="M4" s="2">
        <f>M2*1</f>
        <v>2800</v>
      </c>
      <c r="Q4">
        <f>Q3*10.764</f>
        <v>540.13751999999999</v>
      </c>
      <c r="R4">
        <v>2018</v>
      </c>
    </row>
    <row r="5" spans="2:18" ht="16.5" x14ac:dyDescent="0.3">
      <c r="B5" t="s">
        <v>17</v>
      </c>
      <c r="C5">
        <v>5</v>
      </c>
      <c r="D5">
        <v>3.15</v>
      </c>
      <c r="E5">
        <f>D5*C5</f>
        <v>15.75</v>
      </c>
      <c r="F5">
        <f>E5*10.764</f>
        <v>169.53299999999999</v>
      </c>
      <c r="G5">
        <v>3.28084</v>
      </c>
      <c r="H5" s="13">
        <f>C5*G5</f>
        <v>16.404199999999999</v>
      </c>
      <c r="I5" s="13">
        <f>G5*D5</f>
        <v>10.334645999999999</v>
      </c>
      <c r="J5" s="13">
        <f>I5*H5</f>
        <v>169.53159991319998</v>
      </c>
      <c r="L5" s="1" t="s">
        <v>4</v>
      </c>
      <c r="M5" s="4">
        <v>6</v>
      </c>
      <c r="R5">
        <f>R3-R4</f>
        <v>6</v>
      </c>
    </row>
    <row r="6" spans="2:18" ht="16.5" x14ac:dyDescent="0.3">
      <c r="B6" t="s">
        <v>18</v>
      </c>
      <c r="C6">
        <v>2.14</v>
      </c>
      <c r="D6">
        <v>2.9</v>
      </c>
      <c r="E6">
        <f t="shared" ref="E6:E14" si="0">D6*C6</f>
        <v>6.2060000000000004</v>
      </c>
      <c r="F6">
        <f t="shared" ref="F6:F14" si="1">E6*10.764</f>
        <v>66.801383999999999</v>
      </c>
      <c r="G6">
        <v>3.28084</v>
      </c>
      <c r="H6" s="13">
        <f t="shared" ref="H6:H14" si="2">C6*G6</f>
        <v>7.0209976000000003</v>
      </c>
      <c r="I6" s="13">
        <f t="shared" ref="I6:I14" si="3">G6*D6</f>
        <v>9.5144359999999999</v>
      </c>
      <c r="J6" s="13">
        <f t="shared" ref="J6:J14" si="4">I6*H6</f>
        <v>66.800832321353596</v>
      </c>
      <c r="L6" s="1" t="s">
        <v>5</v>
      </c>
      <c r="M6" s="4">
        <f>M7-M5</f>
        <v>54</v>
      </c>
    </row>
    <row r="7" spans="2:18" ht="16.5" x14ac:dyDescent="0.3">
      <c r="B7" t="s">
        <v>19</v>
      </c>
      <c r="C7">
        <v>2.4</v>
      </c>
      <c r="D7">
        <v>1.2</v>
      </c>
      <c r="E7">
        <f t="shared" si="0"/>
        <v>2.88</v>
      </c>
      <c r="F7">
        <f t="shared" si="1"/>
        <v>31.000319999999999</v>
      </c>
      <c r="G7">
        <v>3.28084</v>
      </c>
      <c r="H7" s="13">
        <f t="shared" si="2"/>
        <v>7.8740159999999992</v>
      </c>
      <c r="I7" s="13">
        <f t="shared" si="3"/>
        <v>3.9370079999999996</v>
      </c>
      <c r="J7" s="13">
        <f t="shared" si="4"/>
        <v>31.000063984127994</v>
      </c>
      <c r="L7" s="1" t="s">
        <v>6</v>
      </c>
      <c r="M7" s="4">
        <v>60</v>
      </c>
    </row>
    <row r="8" spans="2:18" ht="49.5" x14ac:dyDescent="0.3">
      <c r="B8" t="s">
        <v>21</v>
      </c>
      <c r="C8">
        <v>3.56</v>
      </c>
      <c r="D8">
        <v>3.7</v>
      </c>
      <c r="E8">
        <f t="shared" si="0"/>
        <v>13.172000000000001</v>
      </c>
      <c r="F8">
        <f t="shared" si="1"/>
        <v>141.78340800000001</v>
      </c>
      <c r="G8">
        <v>3.28084</v>
      </c>
      <c r="H8" s="13">
        <f t="shared" si="2"/>
        <v>11.6797904</v>
      </c>
      <c r="I8" s="13">
        <f t="shared" si="3"/>
        <v>12.139108</v>
      </c>
      <c r="J8" s="13">
        <f t="shared" si="4"/>
        <v>141.78223708296321</v>
      </c>
      <c r="L8" s="3" t="s">
        <v>7</v>
      </c>
      <c r="M8" s="4">
        <f>90*M5/M7</f>
        <v>9</v>
      </c>
    </row>
    <row r="9" spans="2:18" ht="16.5" x14ac:dyDescent="0.3">
      <c r="B9" t="s">
        <v>23</v>
      </c>
      <c r="C9">
        <v>0.6</v>
      </c>
      <c r="D9">
        <v>1.85</v>
      </c>
      <c r="E9">
        <f t="shared" si="0"/>
        <v>1.1100000000000001</v>
      </c>
      <c r="F9">
        <f t="shared" si="1"/>
        <v>11.948040000000001</v>
      </c>
      <c r="G9">
        <v>3.28084</v>
      </c>
      <c r="H9" s="13">
        <f t="shared" si="2"/>
        <v>1.9685039999999998</v>
      </c>
      <c r="I9" s="13">
        <f t="shared" si="3"/>
        <v>6.0695540000000001</v>
      </c>
      <c r="J9" s="13">
        <f t="shared" si="4"/>
        <v>11.947941327215998</v>
      </c>
      <c r="L9" s="1"/>
      <c r="M9" s="5">
        <f>M8%</f>
        <v>0.09</v>
      </c>
    </row>
    <row r="10" spans="2:18" ht="16.5" x14ac:dyDescent="0.3">
      <c r="B10" t="s">
        <v>22</v>
      </c>
      <c r="C10">
        <v>1.4</v>
      </c>
      <c r="D10">
        <v>1.07</v>
      </c>
      <c r="E10">
        <f t="shared" si="0"/>
        <v>1.498</v>
      </c>
      <c r="F10">
        <f t="shared" si="1"/>
        <v>16.124471999999997</v>
      </c>
      <c r="G10">
        <v>3.28084</v>
      </c>
      <c r="H10" s="13">
        <f t="shared" si="2"/>
        <v>4.5931759999999997</v>
      </c>
      <c r="I10" s="13">
        <f t="shared" si="3"/>
        <v>3.5104988000000001</v>
      </c>
      <c r="J10" s="13">
        <f t="shared" si="4"/>
        <v>16.124338836188798</v>
      </c>
      <c r="L10" s="1" t="s">
        <v>8</v>
      </c>
      <c r="M10" s="2">
        <f>M4*M9</f>
        <v>252</v>
      </c>
    </row>
    <row r="11" spans="2:18" ht="16.5" x14ac:dyDescent="0.3">
      <c r="F11">
        <f>SUM(F5:F10)</f>
        <v>437.19062399999996</v>
      </c>
      <c r="G11">
        <v>3.28084</v>
      </c>
      <c r="H11" s="13"/>
      <c r="I11" s="13"/>
      <c r="J11" s="13">
        <f>SUM(J5:J10)</f>
        <v>437.18701346504952</v>
      </c>
      <c r="L11" s="1" t="s">
        <v>9</v>
      </c>
      <c r="M11" s="2">
        <f>M2-M10</f>
        <v>2548</v>
      </c>
    </row>
    <row r="12" spans="2:18" ht="16.5" x14ac:dyDescent="0.3">
      <c r="G12">
        <v>3.28084</v>
      </c>
      <c r="H12" s="13"/>
      <c r="I12" s="13"/>
      <c r="J12" s="13"/>
      <c r="L12" s="1" t="s">
        <v>2</v>
      </c>
      <c r="M12" s="2">
        <f>M3</f>
        <v>14200</v>
      </c>
    </row>
    <row r="13" spans="2:18" ht="16.5" x14ac:dyDescent="0.3">
      <c r="G13">
        <v>3.28084</v>
      </c>
      <c r="H13" s="13"/>
      <c r="I13" s="13"/>
      <c r="J13" s="13"/>
      <c r="L13" s="1" t="s">
        <v>10</v>
      </c>
      <c r="M13" s="2">
        <f>M12+M11</f>
        <v>16748</v>
      </c>
    </row>
    <row r="14" spans="2:18" ht="16.5" x14ac:dyDescent="0.3">
      <c r="B14" t="s">
        <v>20</v>
      </c>
      <c r="C14">
        <v>1.4</v>
      </c>
      <c r="D14">
        <v>0.93</v>
      </c>
      <c r="E14">
        <f t="shared" si="0"/>
        <v>1.302</v>
      </c>
      <c r="F14">
        <f t="shared" si="1"/>
        <v>14.014728</v>
      </c>
      <c r="G14">
        <v>3.28084</v>
      </c>
      <c r="H14" s="13">
        <f t="shared" si="2"/>
        <v>4.5931759999999997</v>
      </c>
      <c r="I14" s="13">
        <f t="shared" si="3"/>
        <v>3.0511812000000003</v>
      </c>
      <c r="J14" s="13">
        <f t="shared" si="4"/>
        <v>14.0146122594912</v>
      </c>
      <c r="L14" s="1"/>
      <c r="M14" s="4"/>
    </row>
    <row r="15" spans="2:18" ht="16.5" x14ac:dyDescent="0.3">
      <c r="L15" s="6" t="s">
        <v>11</v>
      </c>
      <c r="M15" s="7">
        <v>450</v>
      </c>
      <c r="N15">
        <f>M15*1.2</f>
        <v>540</v>
      </c>
    </row>
    <row r="16" spans="2:18" ht="16.5" x14ac:dyDescent="0.3">
      <c r="L16" s="6" t="s">
        <v>12</v>
      </c>
      <c r="M16" s="10">
        <f>M13*M15</f>
        <v>7536600</v>
      </c>
    </row>
    <row r="17" spans="12:13" ht="16.5" x14ac:dyDescent="0.3">
      <c r="L17" s="8" t="s">
        <v>13</v>
      </c>
      <c r="M17" s="11">
        <f>M16*90%</f>
        <v>6782940</v>
      </c>
    </row>
    <row r="18" spans="12:13" ht="16.5" x14ac:dyDescent="0.3">
      <c r="L18" s="8" t="s">
        <v>14</v>
      </c>
      <c r="M18" s="11">
        <f>M16*80%</f>
        <v>6029280</v>
      </c>
    </row>
    <row r="19" spans="12:13" ht="16.5" x14ac:dyDescent="0.3">
      <c r="L19" s="8" t="s">
        <v>15</v>
      </c>
      <c r="M19" s="11">
        <f>N15*M2</f>
        <v>1512000</v>
      </c>
    </row>
    <row r="20" spans="12:13" ht="16.5" x14ac:dyDescent="0.3">
      <c r="L20" s="9" t="s">
        <v>16</v>
      </c>
      <c r="M20" s="11">
        <f>M16*0.025/12</f>
        <v>15701.25</v>
      </c>
    </row>
    <row r="21" spans="12:13" x14ac:dyDescent="0.25">
      <c r="M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2024-06-10T07:14:30Z</dcterms:modified>
</cp:coreProperties>
</file>