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S15" i="5" l="1"/>
  <c r="Q13" i="5"/>
  <c r="Q19" i="5"/>
  <c r="P19" i="5"/>
  <c r="P17" i="5"/>
  <c r="P16" i="5"/>
  <c r="C20" i="5"/>
  <c r="B13" i="5"/>
  <c r="M30" i="5"/>
  <c r="K23" i="5"/>
  <c r="K14" i="5"/>
  <c r="K15" i="5"/>
  <c r="K16" i="5"/>
  <c r="K17" i="5"/>
  <c r="K18" i="5"/>
  <c r="K19" i="5"/>
  <c r="K20" i="5"/>
  <c r="K21" i="5"/>
  <c r="K22" i="5"/>
  <c r="K25" i="5"/>
  <c r="K27" i="5"/>
  <c r="K13" i="5"/>
  <c r="B23" i="5"/>
  <c r="B22" i="5"/>
  <c r="B21" i="5"/>
  <c r="B20" i="5"/>
  <c r="B15" i="5"/>
  <c r="L9" i="5"/>
  <c r="B18" i="5" l="1"/>
  <c r="B8" i="5"/>
  <c r="F9" i="5"/>
  <c r="H8" i="5"/>
  <c r="R8" i="5"/>
  <c r="B11" i="5"/>
  <c r="B6" i="5"/>
  <c r="B12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7" i="5" l="1"/>
  <c r="H6" i="1"/>
  <c r="H7" i="1" s="1"/>
  <c r="B25" i="5" l="1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<sst xmlns="http://schemas.openxmlformats.org/spreadsheetml/2006/main" count="70" uniqueCount="49">
  <si>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</si>
  <si>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</si>
  <si>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</si>
  <si>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</si>
  <si>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</si>
  <si>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</si>
  <si>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</si>
  <si>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</si>
  <si>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</si>
  <si>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</si>
  <si>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</si>
  <si>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</si>
  <si>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</si>
  <si>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</si>
  <si>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</si>
  <si>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</si>
  <si>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</si>
  <si>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</si>
  <si>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</si>
  <si>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</si>
  <si>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</si>
  <si>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</si>
  <si>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</si>
  <si>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</si>
  <si>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</si>
  <si>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</si>
  <si>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</si>
  <si>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</si>
  <si>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</si>
  <si>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</si>
  <si>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</si>
  <si>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</si>
  <si>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</si>
  <si>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</si>
  <si>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</si>
  <si>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</si>
  <si>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</si>
  <si>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</si>
  <si>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</si>
  <si>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</si>
  <si>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</si>
  <si>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</si>
  <si>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</si>
  <si>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</si>
  <si>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</si>
  <si>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</si>
  <si>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</si>
  <si>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</si>
  <si>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Fair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</si>
</sst>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7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167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3"/>
  <sheetViews>
    <sheetView tabSelected="1" workbookViewId="0">
      <selection activeCell="M14" sqref="M14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4" width="10" bestFit="1" customWidth="1"/>
    <col min="16" max="16" width="11.5703125" bestFit="1" customWidth="1"/>
    <col min="17" max="17" width="10" bestFit="1" customWidth="1"/>
    <col min="19" max="19" width="14.28515625" bestFit="1" customWidth="1"/>
  </cols>
  <sheetData>
    <row r="2" spans="1:19" x14ac:dyDescent="0.25">
      <c r="A2" s="17"/>
      <c r="B2" s="17"/>
    </row>
    <row r="3" spans="1:19" x14ac:dyDescent="0.25">
      <c r="A3" s="17" t="s">
        <v>34</v>
      </c>
      <c r="B3" s="17"/>
    </row>
    <row r="4" spans="1:19" x14ac:dyDescent="0.25">
      <c r="A4" s="17" t="s">
        <v>20</v>
      </c>
      <c r="B4" s="17">
        <v>2024</v>
      </c>
    </row>
    <row r="5" spans="1:19" x14ac:dyDescent="0.25">
      <c r="A5" s="17" t="s">
        <v>21</v>
      </c>
      <c r="B5" s="17">
        <v>2004</v>
      </c>
    </row>
    <row r="6" spans="1:19" x14ac:dyDescent="0.25">
      <c r="A6" s="17" t="s">
        <v>22</v>
      </c>
      <c r="B6" s="17">
        <f>B4-B5</f>
        <v>20</v>
      </c>
    </row>
    <row r="7" spans="1:19" x14ac:dyDescent="0.25">
      <c r="A7" s="17"/>
      <c r="B7" s="17">
        <f>60-B6</f>
        <v>40</v>
      </c>
    </row>
    <row r="8" spans="1:19" x14ac:dyDescent="0.25">
      <c r="A8" s="17" t="s">
        <v>23</v>
      </c>
      <c r="B8" s="46">
        <f>851*3000</f>
        <v>2553000</v>
      </c>
      <c r="E8" t="s">
        <v>35</v>
      </c>
      <c r="F8">
        <v>709</v>
      </c>
      <c r="G8">
        <v>23500</v>
      </c>
      <c r="H8">
        <f>F8*G8</f>
        <v>16661500</v>
      </c>
      <c r="L8">
        <v>79.069999999999993</v>
      </c>
      <c r="Q8">
        <v>5500</v>
      </c>
      <c r="R8">
        <f>Q8*P8</f>
        <v>0</v>
      </c>
    </row>
    <row r="9" spans="1:19" x14ac:dyDescent="0.25">
      <c r="A9" s="17" t="s">
        <v>24</v>
      </c>
      <c r="B9" s="17"/>
      <c r="E9" t="s">
        <v>47</v>
      </c>
      <c r="F9">
        <f>79.07*10.764</f>
        <v>851.10947999999985</v>
      </c>
      <c r="L9">
        <f>L8*10.764</f>
        <v>851.10947999999985</v>
      </c>
    </row>
    <row r="10" spans="1:19" x14ac:dyDescent="0.25">
      <c r="A10" s="17"/>
      <c r="B10" s="17"/>
    </row>
    <row r="11" spans="1:19" x14ac:dyDescent="0.25">
      <c r="A11" s="17" t="s">
        <v>25</v>
      </c>
      <c r="B11" s="17">
        <f>100-10</f>
        <v>90</v>
      </c>
    </row>
    <row r="12" spans="1:19" x14ac:dyDescent="0.25">
      <c r="A12" s="17" t="s">
        <v>26</v>
      </c>
      <c r="B12" s="17">
        <f>B11*B6/60</f>
        <v>30</v>
      </c>
      <c r="E12" t="s">
        <v>35</v>
      </c>
      <c r="P12" s="1"/>
      <c r="Q12" s="1"/>
    </row>
    <row r="13" spans="1:19" x14ac:dyDescent="0.25">
      <c r="A13" s="17"/>
      <c r="B13" s="47">
        <f>B12%</f>
        <v>0.3</v>
      </c>
      <c r="I13">
        <v>4.3499999999999996</v>
      </c>
      <c r="J13">
        <v>3.83</v>
      </c>
      <c r="K13">
        <f>J13*I13</f>
        <v>16.660499999999999</v>
      </c>
      <c r="P13" s="1">
        <v>159760</v>
      </c>
      <c r="Q13" s="49">
        <f>P13/10.764</f>
        <v>14842.066146413974</v>
      </c>
      <c r="S13" s="1">
        <v>851</v>
      </c>
    </row>
    <row r="14" spans="1:19" x14ac:dyDescent="0.25">
      <c r="A14" s="17"/>
      <c r="B14" s="17"/>
      <c r="I14">
        <v>10.55</v>
      </c>
      <c r="J14">
        <v>10.59</v>
      </c>
      <c r="K14">
        <f t="shared" ref="K14:K27" si="0">J14*I14</f>
        <v>111.72450000000001</v>
      </c>
      <c r="P14" s="1">
        <v>79320</v>
      </c>
      <c r="Q14" s="49"/>
      <c r="S14" s="1">
        <v>13347</v>
      </c>
    </row>
    <row r="15" spans="1:19" x14ac:dyDescent="0.25">
      <c r="A15" s="17" t="s">
        <v>27</v>
      </c>
      <c r="B15" s="46">
        <f>ROUND((B8*B13),0)</f>
        <v>765900</v>
      </c>
      <c r="I15">
        <v>11.02</v>
      </c>
      <c r="J15">
        <v>10.31</v>
      </c>
      <c r="K15">
        <f t="shared" si="0"/>
        <v>113.61620000000001</v>
      </c>
      <c r="P15" s="1"/>
      <c r="Q15" s="49"/>
      <c r="S15" s="1">
        <f>S14*S13</f>
        <v>11358297</v>
      </c>
    </row>
    <row r="16" spans="1:19" x14ac:dyDescent="0.25">
      <c r="A16" s="17" t="s">
        <v>15</v>
      </c>
      <c r="B16" s="46">
        <v>709</v>
      </c>
      <c r="I16">
        <v>15.06</v>
      </c>
      <c r="J16">
        <v>8.33</v>
      </c>
      <c r="K16">
        <f t="shared" si="0"/>
        <v>125.44980000000001</v>
      </c>
      <c r="P16" s="1">
        <f>P13-P14</f>
        <v>80440</v>
      </c>
      <c r="Q16" s="49"/>
      <c r="S16" s="1"/>
    </row>
    <row r="17" spans="1:17" x14ac:dyDescent="0.25">
      <c r="A17" s="17" t="s">
        <v>42</v>
      </c>
      <c r="B17" s="17">
        <v>24500</v>
      </c>
      <c r="I17">
        <v>2.84</v>
      </c>
      <c r="J17">
        <v>3.39</v>
      </c>
      <c r="K17">
        <f t="shared" si="0"/>
        <v>9.6275999999999993</v>
      </c>
      <c r="P17" s="1">
        <f>P16*80%</f>
        <v>64352</v>
      </c>
      <c r="Q17" s="49"/>
    </row>
    <row r="18" spans="1:17" x14ac:dyDescent="0.25">
      <c r="A18" s="17" t="s">
        <v>28</v>
      </c>
      <c r="B18" s="46">
        <f>B17*B16</f>
        <v>17370500</v>
      </c>
      <c r="I18">
        <v>4.68</v>
      </c>
      <c r="J18">
        <v>6.99</v>
      </c>
      <c r="K18">
        <f t="shared" si="0"/>
        <v>32.713200000000001</v>
      </c>
      <c r="P18" s="1"/>
      <c r="Q18" s="49"/>
    </row>
    <row r="19" spans="1:17" x14ac:dyDescent="0.25">
      <c r="A19" s="17" t="s">
        <v>29</v>
      </c>
      <c r="B19" s="17"/>
      <c r="I19">
        <v>9.7899999999999991</v>
      </c>
      <c r="J19">
        <v>14.44</v>
      </c>
      <c r="K19">
        <f t="shared" si="0"/>
        <v>141.36759999999998</v>
      </c>
      <c r="P19" s="1">
        <f>P17+P14</f>
        <v>143672</v>
      </c>
      <c r="Q19" s="49">
        <f>P19/10.764</f>
        <v>13347.454477889261</v>
      </c>
    </row>
    <row r="20" spans="1:17" x14ac:dyDescent="0.25">
      <c r="A20" s="43" t="s">
        <v>48</v>
      </c>
      <c r="B20" s="48">
        <f>B18-B15</f>
        <v>16604600</v>
      </c>
      <c r="C20" s="5">
        <f>B20/709</f>
        <v>23419.746121297601</v>
      </c>
      <c r="D20" s="5"/>
      <c r="I20">
        <v>4.3</v>
      </c>
      <c r="J20">
        <v>7.33</v>
      </c>
      <c r="K20">
        <f t="shared" si="0"/>
        <v>31.518999999999998</v>
      </c>
      <c r="P20" s="1"/>
      <c r="Q20" s="1"/>
    </row>
    <row r="21" spans="1:17" x14ac:dyDescent="0.25">
      <c r="A21" s="43" t="s">
        <v>31</v>
      </c>
      <c r="B21" s="48">
        <f>ROUND((B20*90%),0)</f>
        <v>14944140</v>
      </c>
      <c r="I21">
        <v>13.05</v>
      </c>
      <c r="J21">
        <v>10.28</v>
      </c>
      <c r="K21">
        <f t="shared" si="0"/>
        <v>134.154</v>
      </c>
    </row>
    <row r="22" spans="1:17" x14ac:dyDescent="0.25">
      <c r="A22" s="43" t="s">
        <v>32</v>
      </c>
      <c r="B22" s="48">
        <f>ROUND((B20*80%),0)</f>
        <v>13283680</v>
      </c>
      <c r="I22">
        <v>3.13</v>
      </c>
      <c r="J22">
        <v>4.0599999999999996</v>
      </c>
      <c r="K22">
        <f t="shared" si="0"/>
        <v>12.707799999999999</v>
      </c>
    </row>
    <row r="23" spans="1:17" x14ac:dyDescent="0.25">
      <c r="A23" s="43" t="s">
        <v>33</v>
      </c>
      <c r="B23" s="48">
        <f>MROUND((B20*0.025/12),500)</f>
        <v>34500</v>
      </c>
      <c r="K23">
        <f>SUM(K13:K22)</f>
        <v>729.54020000000003</v>
      </c>
    </row>
    <row r="25" spans="1:17" x14ac:dyDescent="0.25">
      <c r="B25" s="5">
        <f>B20/222</f>
        <v>74795.495495495488</v>
      </c>
      <c r="I25">
        <v>3.91</v>
      </c>
      <c r="J25">
        <v>7.94</v>
      </c>
      <c r="K25">
        <f t="shared" si="0"/>
        <v>31.045400000000004</v>
      </c>
    </row>
    <row r="27" spans="1:17" x14ac:dyDescent="0.25">
      <c r="I27">
        <v>8.92</v>
      </c>
      <c r="J27">
        <v>3.4</v>
      </c>
      <c r="K27">
        <f t="shared" si="0"/>
        <v>30.327999999999999</v>
      </c>
      <c r="M27">
        <v>730</v>
      </c>
    </row>
    <row r="28" spans="1:17" x14ac:dyDescent="0.25">
      <c r="M28">
        <v>31</v>
      </c>
    </row>
    <row r="29" spans="1:17" x14ac:dyDescent="0.25">
      <c r="M29">
        <v>30</v>
      </c>
    </row>
    <row r="30" spans="1:17" x14ac:dyDescent="0.25">
      <c r="M30">
        <f>SUM(M27:M29)</f>
        <v>791</v>
      </c>
    </row>
    <row r="32" spans="1:17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2024-06-09T14:35:54Z</dcterms:modified>
</cp:coreProperties>
</file>