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- Santacruz (W)\Melvina roldoan dsouza\"/>
    </mc:Choice>
  </mc:AlternateContent>
  <xr:revisionPtr revIDLastSave="0" documentId="13_ncr:1_{7AE9B577-0882-47FF-9757-BBFFE1C65041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Q6" i="4"/>
  <c r="Q4" i="4" l="1"/>
  <c r="J20" i="4"/>
  <c r="J19" i="4"/>
  <c r="H22" i="4"/>
  <c r="H20" i="4"/>
  <c r="H28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<sst xmlns="http://schemas.openxmlformats.org/spreadsheetml/2006/main" count="160" uniqueCount="28">
  <si>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</si>
  <si>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</si>
  <si>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</si>
  <si>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</si>
  <si>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</si>
  <si>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</si>
  <si>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</si>
  <si>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</si>
  <si>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</si>
  <si>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</si>
  <si>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</si>
  <si>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</si>
  <si>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</si>
  <si>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 - 23.04.24</t>
  </si>
  <si>
    <t>av</t>
  </si>
  <si>
    <t>sd</t>
  </si>
  <si>
    <t>rd</t>
  </si>
  <si>
    <t>bv</t>
  </si>
  <si>
    <t>ca</t>
  </si>
  <si>
    <t>bal</t>
  </si>
  <si>
    <t>rate</t>
  </si>
  <si>
    <t>fmv</t>
  </si>
  <si>
    <t>Flat No. 804, 8th Floor, Building No Tower T3-4, Wing - B, Dosti Charm, Dosti Greater Thane Sector 3A, SHree Umiya Compound , Kalher Junction, Village - Purne, Bhiwandi,</t>
  </si>
  <si>
    <t>bua</t>
  </si>
  <si>
    <t>06.05.24</t>
  </si>
  <si>
    <t>06.04.24</t>
  </si>
  <si>
    <t>31.03.24</t>
  </si>
  <si>
    <t>loan  - 35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</si>
</sst>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2" fillId="3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334698</xdr:colOff>
      <xdr:row>45</xdr:row>
      <xdr:rowOff>10659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71790-613A-4CCB-9416-A4DE53C72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78698" cy="8125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163224</xdr:colOff>
      <xdr:row>47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3AAD46-5D65-44C8-A5D0-2347E86C1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07224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FCC741-7789-40F0-9EC2-37A32F85C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953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44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5FFD2F-28B3-4862-86BF-186CEC830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953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01F296-9450-492A-9D95-27AE38234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953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6D9DB-9FC2-4523-848D-67BD90112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953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153698</xdr:colOff>
      <xdr:row>42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CA0126-745C-4BF4-BB9D-E02085352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97698" cy="79925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315645</xdr:colOff>
      <xdr:row>44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F3FC8-0964-4F1C-B254-49112A8E4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9645" cy="82498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287066</xdr:colOff>
      <xdr:row>44</xdr:row>
      <xdr:rowOff>96407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6705CA-9272-4857-AEA4-76CD15468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31066" cy="8287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17" sqref="G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385</v>
      </c>
      <c r="C2" s="4">
        <f>B2*1.2</f>
        <v>462</v>
      </c>
      <c r="D2" s="4">
        <f t="shared" ref="D2:D13" si="2">C2*1.2</f>
        <v>554.4</v>
      </c>
      <c r="E2" s="17">
        <f t="shared" ref="E2:E13" si="3">R2</f>
        <v>4679000</v>
      </c>
      <c r="F2" s="10">
        <f t="shared" ref="F2:F13" si="4">ROUND((E2/B2),0)</f>
        <v>12153</v>
      </c>
      <c r="G2" s="10">
        <f t="shared" ref="G2:G13" si="5">ROUND((E2/C2),0)</f>
        <v>10128</v>
      </c>
      <c r="H2" s="10">
        <f t="shared" ref="H2:H13" si="6">ROUND((E2/D2),0)</f>
        <v>8440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385</v>
      </c>
      <c r="R2" s="2">
        <v>4679000</v>
      </c>
      <c r="S2" s="8"/>
      <c r="T2" s="8"/>
    </row>
    <row r="3" spans="1:20" x14ac:dyDescent="0.25">
      <c r="A3" s="4">
        <f t="shared" si="0"/>
        <v>0</v>
      </c>
      <c r="B3" s="4">
        <f t="shared" si="1"/>
        <v>339</v>
      </c>
      <c r="C3" s="4">
        <f t="shared" ref="C3:C15" si="9">B3*1.2</f>
        <v>406.8</v>
      </c>
      <c r="D3" s="4">
        <f t="shared" si="2"/>
        <v>488.15999999999997</v>
      </c>
      <c r="E3" s="17">
        <f t="shared" si="3"/>
        <v>4149000</v>
      </c>
      <c r="F3" s="10">
        <f t="shared" si="4"/>
        <v>12239</v>
      </c>
      <c r="G3" s="10">
        <f t="shared" si="5"/>
        <v>10199</v>
      </c>
      <c r="H3" s="10">
        <f t="shared" si="6"/>
        <v>8499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339</v>
      </c>
      <c r="R3" s="2">
        <v>4149000</v>
      </c>
      <c r="S3" s="8"/>
      <c r="T3" s="8"/>
    </row>
    <row r="4" spans="1:20" x14ac:dyDescent="0.25">
      <c r="A4" s="4">
        <f t="shared" si="0"/>
        <v>0</v>
      </c>
      <c r="B4" s="4">
        <f t="shared" si="1"/>
        <v>385</v>
      </c>
      <c r="C4" s="4">
        <f t="shared" si="9"/>
        <v>462</v>
      </c>
      <c r="D4" s="4">
        <f t="shared" si="2"/>
        <v>554.4</v>
      </c>
      <c r="E4" s="17">
        <f t="shared" si="3"/>
        <v>3855000</v>
      </c>
      <c r="F4" s="10">
        <f t="shared" si="4"/>
        <v>10013</v>
      </c>
      <c r="G4" s="10">
        <f t="shared" si="5"/>
        <v>8344</v>
      </c>
      <c r="H4" s="10">
        <f t="shared" si="6"/>
        <v>6953</v>
      </c>
      <c r="I4" s="4" t="e">
        <f>#REF!</f>
        <v>#REF!</v>
      </c>
      <c r="J4" s="4" t="str">
        <f t="shared" si="7"/>
        <v>06.05.24</v>
      </c>
      <c r="O4">
        <v>0</v>
      </c>
      <c r="P4">
        <f t="shared" si="8"/>
        <v>0</v>
      </c>
      <c r="Q4">
        <f>371+14</f>
        <v>385</v>
      </c>
      <c r="R4" s="2">
        <v>3855000</v>
      </c>
      <c r="S4" s="8" t="s">
        <v>24</v>
      </c>
      <c r="T4" s="8"/>
    </row>
    <row r="5" spans="1:20" x14ac:dyDescent="0.25">
      <c r="A5" s="4">
        <f t="shared" si="0"/>
        <v>0</v>
      </c>
      <c r="B5" s="4">
        <f t="shared" si="1"/>
        <v>319</v>
      </c>
      <c r="C5" s="4">
        <f t="shared" si="9"/>
        <v>382.8</v>
      </c>
      <c r="D5" s="4">
        <f t="shared" si="2"/>
        <v>459.36</v>
      </c>
      <c r="E5" s="17">
        <f t="shared" si="3"/>
        <v>3581000</v>
      </c>
      <c r="F5" s="10">
        <f t="shared" si="4"/>
        <v>11226</v>
      </c>
      <c r="G5" s="10">
        <f t="shared" si="5"/>
        <v>9355</v>
      </c>
      <c r="H5" s="10">
        <f t="shared" si="6"/>
        <v>7796</v>
      </c>
      <c r="I5" s="4" t="e">
        <f>#REF!</f>
        <v>#REF!</v>
      </c>
      <c r="J5" s="4" t="str">
        <f t="shared" si="7"/>
        <v>06.04.24</v>
      </c>
      <c r="O5">
        <v>0</v>
      </c>
      <c r="P5">
        <f t="shared" si="8"/>
        <v>0</v>
      </c>
      <c r="Q5">
        <v>319</v>
      </c>
      <c r="R5" s="2">
        <v>3581000</v>
      </c>
      <c r="S5" s="8" t="s">
        <v>25</v>
      </c>
      <c r="T5" s="8"/>
    </row>
    <row r="6" spans="1:20" x14ac:dyDescent="0.25">
      <c r="A6" s="4">
        <f t="shared" si="0"/>
        <v>0</v>
      </c>
      <c r="B6" s="4">
        <f t="shared" si="1"/>
        <v>385</v>
      </c>
      <c r="C6" s="4">
        <f t="shared" si="9"/>
        <v>462</v>
      </c>
      <c r="D6" s="4">
        <f t="shared" si="2"/>
        <v>554.4</v>
      </c>
      <c r="E6" s="17">
        <f t="shared" si="3"/>
        <v>3976000</v>
      </c>
      <c r="F6" s="10">
        <f t="shared" si="4"/>
        <v>10327</v>
      </c>
      <c r="G6" s="10">
        <f t="shared" si="5"/>
        <v>8606</v>
      </c>
      <c r="H6" s="10">
        <f t="shared" si="6"/>
        <v>7172</v>
      </c>
      <c r="I6" s="4" t="e">
        <f>#REF!</f>
        <v>#REF!</v>
      </c>
      <c r="J6" s="4" t="str">
        <f t="shared" si="7"/>
        <v>06.04.24</v>
      </c>
      <c r="O6">
        <v>0</v>
      </c>
      <c r="P6">
        <f t="shared" si="8"/>
        <v>0</v>
      </c>
      <c r="Q6">
        <f>371+14</f>
        <v>385</v>
      </c>
      <c r="R6" s="2">
        <v>3976000</v>
      </c>
      <c r="S6" s="8" t="s">
        <v>25</v>
      </c>
      <c r="T6" s="8"/>
    </row>
    <row r="7" spans="1:20" x14ac:dyDescent="0.25">
      <c r="A7" s="4">
        <f t="shared" si="0"/>
        <v>0</v>
      </c>
      <c r="B7" s="4">
        <f t="shared" si="1"/>
        <v>385</v>
      </c>
      <c r="C7" s="4">
        <f t="shared" si="9"/>
        <v>462</v>
      </c>
      <c r="D7" s="4">
        <f t="shared" si="2"/>
        <v>554.4</v>
      </c>
      <c r="E7" s="17">
        <f t="shared" si="3"/>
        <v>4329000</v>
      </c>
      <c r="F7" s="15">
        <f t="shared" si="4"/>
        <v>11244</v>
      </c>
      <c r="G7" s="10">
        <f t="shared" si="5"/>
        <v>9370</v>
      </c>
      <c r="H7" s="10">
        <f t="shared" si="6"/>
        <v>7808</v>
      </c>
      <c r="I7" s="4" t="e">
        <f>#REF!</f>
        <v>#REF!</v>
      </c>
      <c r="J7" s="4" t="str">
        <f t="shared" si="7"/>
        <v>31.03.24</v>
      </c>
      <c r="O7">
        <v>0</v>
      </c>
      <c r="P7">
        <f t="shared" si="8"/>
        <v>0</v>
      </c>
      <c r="Q7">
        <f>371+14</f>
        <v>385</v>
      </c>
      <c r="R7" s="2">
        <v>4329000</v>
      </c>
      <c r="S7" s="8" t="s">
        <v>26</v>
      </c>
      <c r="T7" s="8"/>
    </row>
    <row r="8" spans="1:20" x14ac:dyDescent="0.25">
      <c r="A8" s="4">
        <f t="shared" si="0"/>
        <v>0</v>
      </c>
      <c r="B8" s="4">
        <f t="shared" si="1"/>
        <v>552</v>
      </c>
      <c r="C8" s="4">
        <f t="shared" si="9"/>
        <v>662.4</v>
      </c>
      <c r="D8" s="4">
        <f t="shared" si="2"/>
        <v>794.88</v>
      </c>
      <c r="E8" s="17">
        <f t="shared" si="3"/>
        <v>6939000</v>
      </c>
      <c r="F8" s="15">
        <f t="shared" si="4"/>
        <v>12571</v>
      </c>
      <c r="G8" s="10">
        <f t="shared" si="5"/>
        <v>10476</v>
      </c>
      <c r="H8" s="10">
        <f t="shared" si="6"/>
        <v>8730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552</v>
      </c>
      <c r="R8" s="2">
        <v>6939000</v>
      </c>
      <c r="S8" s="8"/>
      <c r="T8" s="8"/>
    </row>
    <row r="9" spans="1:20" x14ac:dyDescent="0.25">
      <c r="A9" s="4">
        <f t="shared" si="0"/>
        <v>0</v>
      </c>
      <c r="B9" s="4">
        <f t="shared" si="1"/>
        <v>339</v>
      </c>
      <c r="C9" s="4">
        <f t="shared" si="9"/>
        <v>406.8</v>
      </c>
      <c r="D9" s="4">
        <f t="shared" si="2"/>
        <v>488.15999999999997</v>
      </c>
      <c r="E9" s="17">
        <f t="shared" si="3"/>
        <v>4150000</v>
      </c>
      <c r="F9" s="10">
        <f t="shared" si="4"/>
        <v>12242</v>
      </c>
      <c r="G9" s="10">
        <f t="shared" si="5"/>
        <v>10202</v>
      </c>
      <c r="H9" s="10">
        <f t="shared" si="6"/>
        <v>8501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339</v>
      </c>
      <c r="R9" s="2">
        <v>4150000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319</v>
      </c>
      <c r="C10" s="4">
        <f t="shared" si="9"/>
        <v>382.8</v>
      </c>
      <c r="D10" s="4">
        <f t="shared" si="2"/>
        <v>459.36</v>
      </c>
      <c r="E10" s="17">
        <f t="shared" si="3"/>
        <v>3950000</v>
      </c>
      <c r="F10" s="15">
        <f t="shared" si="4"/>
        <v>12382</v>
      </c>
      <c r="G10" s="10">
        <f t="shared" si="5"/>
        <v>10319</v>
      </c>
      <c r="H10" s="10">
        <f t="shared" si="6"/>
        <v>8599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319</v>
      </c>
      <c r="R10" s="2">
        <v>3950000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8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7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22</v>
      </c>
    </row>
    <row r="18" spans="7:24" x14ac:dyDescent="0.25">
      <c r="G18" t="s">
        <v>18</v>
      </c>
      <c r="H18">
        <v>371</v>
      </c>
      <c r="J18" t="s">
        <v>23</v>
      </c>
    </row>
    <row r="19" spans="7:24" x14ac:dyDescent="0.25">
      <c r="G19" t="s">
        <v>19</v>
      </c>
      <c r="H19">
        <v>14</v>
      </c>
      <c r="J19">
        <f>39.303*10.764</f>
        <v>423.05749199999997</v>
      </c>
    </row>
    <row r="20" spans="7:24" x14ac:dyDescent="0.25">
      <c r="H20">
        <f>H19+H18</f>
        <v>385</v>
      </c>
      <c r="J20">
        <f>J19/H20</f>
        <v>1.0988506285714286</v>
      </c>
    </row>
    <row r="21" spans="7:24" x14ac:dyDescent="0.25">
      <c r="G21" t="s">
        <v>20</v>
      </c>
      <c r="H21">
        <v>12500</v>
      </c>
    </row>
    <row r="22" spans="7:24" x14ac:dyDescent="0.25">
      <c r="G22" s="6" t="s">
        <v>21</v>
      </c>
      <c r="H22" s="16">
        <f>H21*H20</f>
        <v>4812500</v>
      </c>
    </row>
    <row r="24" spans="7:24" x14ac:dyDescent="0.25">
      <c r="G24" t="s">
        <v>13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H25">
        <v>3855000</v>
      </c>
      <c r="O25" t="s">
        <v>27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15</v>
      </c>
      <c r="H26">
        <v>231300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H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>
        <f>SUM(H25:H27)</f>
        <v>4116300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2024-06-07T11:43:16Z</dcterms:modified>
</cp:coreProperties>
</file>