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Dahisar (E)\Shashikant Atmaram Parab\"/>
    </mc:Choice>
  </mc:AlternateContent>
  <xr:revisionPtr revIDLastSave="0" documentId="13_ncr:1_{11CCA3AD-CAC8-4F5E-A820-6921564B495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3" i="4" l="1"/>
  <c r="I21" i="4"/>
  <c r="V9" i="4" l="1"/>
  <c r="U9" i="4"/>
  <c r="Q9" i="4" l="1"/>
  <c r="Q8" i="4"/>
  <c r="Q10" i="4"/>
  <c r="Q11" i="4"/>
  <c r="Q12" i="4"/>
  <c r="Q13" i="4"/>
  <c r="Q14" i="4"/>
  <c r="Q15" i="4"/>
  <c r="Q7" i="4"/>
  <c r="P7" i="4"/>
  <c r="F2" i="4"/>
  <c r="C3" i="4"/>
  <c r="C4" i="4"/>
  <c r="C5" i="4"/>
  <c r="C6" i="4"/>
  <c r="C2" i="4"/>
  <c r="Q6" i="4"/>
  <c r="N19" i="4"/>
  <c r="J19" i="4"/>
  <c r="J18" i="4"/>
  <c r="I29" i="4"/>
  <c r="P12" i="4" l="1"/>
  <c r="P11" i="4"/>
  <c r="P10" i="4"/>
  <c r="P9" i="4"/>
  <c r="P8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<sst xmlns="http://schemas.openxmlformats.org/spreadsheetml/2006/main" count="175" uniqueCount="30">
  <si>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</si>
  <si>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</si>
  <si>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</si>
  <si>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</si>
  <si>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</si>
  <si>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</si>
  <si>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</si>
  <si>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</si>
  <si>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</si>
  <si>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</si>
  <si>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</si>
  <si>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</si>
  <si>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</si>
  <si>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E/1606, 16th Floor, Building No 3, Wing - E, Nishchay, Manchand Chunnilal Compound, Near Parbat Nagar, S. V. Road, Ambawadi, Village - Dahisar, Municipality Ward No. R/N, Taluka - Borivali, District - Mumbai Suburban, Dahisar (East)</t>
  </si>
  <si>
    <t>part oc - 2023</t>
  </si>
  <si>
    <t>agreement  - 2018</t>
  </si>
  <si>
    <t>av</t>
  </si>
  <si>
    <t>sd</t>
  </si>
  <si>
    <t>rd</t>
  </si>
  <si>
    <t>bv</t>
  </si>
  <si>
    <t>rera ca</t>
  </si>
  <si>
    <t>bua</t>
  </si>
  <si>
    <t>rate</t>
  </si>
  <si>
    <t>fmv</t>
  </si>
  <si>
    <t>ls - 85 lakhs</t>
  </si>
  <si>
    <t>mca</t>
  </si>
  <si>
    <t>04.06.24</t>
  </si>
  <si>
    <t>31.05.24</t>
  </si>
  <si>
    <t>1 car park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</si>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</sst>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47</xdr:row>
      <xdr:rowOff>1186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8235D-47AC-47BD-B1AF-0D80CD1E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497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134645</xdr:colOff>
      <xdr:row>49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DE32A-3EA4-40D8-8E18-CFA371A8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78645" cy="8345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39382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A7111-8D9F-431C-B0E6-CF69E594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83382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47</xdr:row>
      <xdr:rowOff>29756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44C9C-0ECF-497D-879F-37934666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172750</xdr:colOff>
      <xdr:row>52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C3315-DD1F-480D-8628-CCE016E50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16750" cy="8583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C5E0F4-8AAB-4088-B824-6EA603D0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572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3B07A-E138-4748-AE19-C3665ABA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4637D-C407-4E9F-9178-3A28F708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5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3" sqref="E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368</v>
      </c>
      <c r="C2" s="4">
        <f>B2*1.1</f>
        <v>404.8</v>
      </c>
      <c r="D2" s="4">
        <f t="shared" ref="D2:D13" si="2">C2*1.2</f>
        <v>485.76</v>
      </c>
      <c r="E2" s="5">
        <f t="shared" ref="E2:E13" si="3">R2</f>
        <v>9500000</v>
      </c>
      <c r="F2" s="15">
        <f>ROUND((E2/B2),0)</f>
        <v>25815</v>
      </c>
      <c r="G2" s="10">
        <f t="shared" ref="G2:G13" si="4">ROUND((E2/C2),0)</f>
        <v>23468</v>
      </c>
      <c r="H2" s="10">
        <f t="shared" ref="H2:H13" si="5">ROUND((E2/D2),0)</f>
        <v>19557</v>
      </c>
      <c r="I2" s="4" t="e">
        <f>#REF!</f>
        <v>#REF!</v>
      </c>
      <c r="J2" s="4">
        <f t="shared" ref="J2:J13" si="6">S2</f>
        <v>0</v>
      </c>
      <c r="O2">
        <v>0</v>
      </c>
      <c r="P2">
        <f t="shared" ref="P2:P12" si="7">O2/1.2</f>
        <v>0</v>
      </c>
      <c r="Q2">
        <v>368</v>
      </c>
      <c r="R2" s="2">
        <v>9500000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342</v>
      </c>
      <c r="C3" s="4">
        <f t="shared" ref="C3:C15" si="8">B3*1.1</f>
        <v>376.20000000000005</v>
      </c>
      <c r="D3" s="4">
        <f t="shared" si="2"/>
        <v>451.44000000000005</v>
      </c>
      <c r="E3" s="5">
        <f t="shared" si="3"/>
        <v>9500000</v>
      </c>
      <c r="F3" s="10">
        <f t="shared" ref="F3:F13" si="9">ROUND((E3/B3),0)</f>
        <v>27778</v>
      </c>
      <c r="G3" s="10">
        <f t="shared" si="4"/>
        <v>25253</v>
      </c>
      <c r="H3" s="10">
        <f t="shared" si="5"/>
        <v>21044</v>
      </c>
      <c r="I3" s="4" t="e">
        <f>#REF!</f>
        <v>#REF!</v>
      </c>
      <c r="J3" s="4">
        <f t="shared" si="6"/>
        <v>0</v>
      </c>
      <c r="O3">
        <v>0</v>
      </c>
      <c r="P3">
        <f t="shared" si="7"/>
        <v>0</v>
      </c>
      <c r="Q3">
        <v>342</v>
      </c>
      <c r="R3" s="2">
        <v>9500000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370</v>
      </c>
      <c r="C4" s="4">
        <f t="shared" si="8"/>
        <v>407.00000000000006</v>
      </c>
      <c r="D4" s="4">
        <f t="shared" si="2"/>
        <v>488.40000000000003</v>
      </c>
      <c r="E4" s="5">
        <f t="shared" si="3"/>
        <v>9800000</v>
      </c>
      <c r="F4" s="15">
        <f t="shared" si="9"/>
        <v>26486</v>
      </c>
      <c r="G4" s="10">
        <f t="shared" si="4"/>
        <v>24079</v>
      </c>
      <c r="H4" s="10">
        <f t="shared" si="5"/>
        <v>20066</v>
      </c>
      <c r="I4" s="4" t="e">
        <f>#REF!</f>
        <v>#REF!</v>
      </c>
      <c r="J4" s="4">
        <f t="shared" si="6"/>
        <v>0</v>
      </c>
      <c r="O4">
        <v>0</v>
      </c>
      <c r="P4">
        <f t="shared" si="7"/>
        <v>0</v>
      </c>
      <c r="Q4">
        <v>370</v>
      </c>
      <c r="R4" s="2">
        <v>9800000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368</v>
      </c>
      <c r="C5" s="4">
        <f t="shared" si="8"/>
        <v>404.8</v>
      </c>
      <c r="D5" s="4">
        <f t="shared" si="2"/>
        <v>485.76</v>
      </c>
      <c r="E5" s="5">
        <f t="shared" si="3"/>
        <v>8400000</v>
      </c>
      <c r="F5" s="10">
        <f t="shared" si="9"/>
        <v>22826</v>
      </c>
      <c r="G5" s="10">
        <f t="shared" si="4"/>
        <v>20751</v>
      </c>
      <c r="H5" s="10">
        <f t="shared" si="5"/>
        <v>17292</v>
      </c>
      <c r="I5" s="4" t="e">
        <f>#REF!</f>
        <v>#REF!</v>
      </c>
      <c r="J5" s="4">
        <f t="shared" si="6"/>
        <v>0</v>
      </c>
      <c r="O5">
        <v>0</v>
      </c>
      <c r="P5">
        <f t="shared" si="7"/>
        <v>0</v>
      </c>
      <c r="Q5">
        <v>368</v>
      </c>
      <c r="R5" s="2">
        <v>8400000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454.5454545454545</v>
      </c>
      <c r="C6" s="4">
        <f t="shared" si="8"/>
        <v>500</v>
      </c>
      <c r="D6" s="4">
        <f t="shared" si="2"/>
        <v>600</v>
      </c>
      <c r="E6" s="5">
        <f t="shared" si="3"/>
        <v>9200000</v>
      </c>
      <c r="F6" s="10">
        <f t="shared" si="9"/>
        <v>20240</v>
      </c>
      <c r="G6" s="10">
        <f t="shared" si="4"/>
        <v>18400</v>
      </c>
      <c r="H6" s="10">
        <f t="shared" si="5"/>
        <v>15333</v>
      </c>
      <c r="I6" s="4" t="e">
        <f>#REF!</f>
        <v>#REF!</v>
      </c>
      <c r="J6" s="4">
        <f t="shared" si="6"/>
        <v>0</v>
      </c>
      <c r="O6">
        <v>0</v>
      </c>
      <c r="P6">
        <v>500</v>
      </c>
      <c r="Q6">
        <f>P6/1.1</f>
        <v>454.5454545454545</v>
      </c>
      <c r="R6" s="2">
        <v>9200000</v>
      </c>
      <c r="S6" s="8"/>
      <c r="T6" s="8"/>
    </row>
    <row r="7" spans="1:22" x14ac:dyDescent="0.25">
      <c r="A7" s="4">
        <f t="shared" si="0"/>
        <v>0</v>
      </c>
      <c r="B7" s="4">
        <f t="shared" si="1"/>
        <v>583.01738181818178</v>
      </c>
      <c r="C7" s="4">
        <f t="shared" si="8"/>
        <v>641.31912</v>
      </c>
      <c r="D7" s="4">
        <f t="shared" si="2"/>
        <v>769.582944</v>
      </c>
      <c r="E7" s="5">
        <f t="shared" si="3"/>
        <v>12500000</v>
      </c>
      <c r="F7" s="10">
        <f t="shared" si="9"/>
        <v>21440</v>
      </c>
      <c r="G7" s="10">
        <f t="shared" si="4"/>
        <v>19491</v>
      </c>
      <c r="H7" s="10">
        <f t="shared" si="5"/>
        <v>16243</v>
      </c>
      <c r="I7" s="4" t="e">
        <f>#REF!</f>
        <v>#REF!</v>
      </c>
      <c r="J7" s="4" t="str">
        <f t="shared" si="6"/>
        <v>04.06.24</v>
      </c>
      <c r="O7">
        <v>0</v>
      </c>
      <c r="P7">
        <f>59.58*10.764</f>
        <v>641.31912</v>
      </c>
      <c r="Q7">
        <f>P7/1.1</f>
        <v>583.01738181818178</v>
      </c>
      <c r="R7" s="2">
        <v>12500000</v>
      </c>
      <c r="S7" s="8" t="s">
        <v>26</v>
      </c>
      <c r="T7" s="8"/>
    </row>
    <row r="8" spans="1:22" x14ac:dyDescent="0.25">
      <c r="A8" s="4">
        <f t="shared" si="0"/>
        <v>0</v>
      </c>
      <c r="B8" s="4">
        <f t="shared" si="1"/>
        <v>582.97823999999991</v>
      </c>
      <c r="C8" s="4">
        <f t="shared" si="8"/>
        <v>641.27606399999991</v>
      </c>
      <c r="D8" s="4">
        <f t="shared" si="2"/>
        <v>769.53127679999989</v>
      </c>
      <c r="E8" s="5">
        <f t="shared" si="3"/>
        <v>13700000</v>
      </c>
      <c r="F8" s="10">
        <f t="shared" si="9"/>
        <v>23500</v>
      </c>
      <c r="G8" s="10">
        <f t="shared" si="4"/>
        <v>21364</v>
      </c>
      <c r="H8" s="10">
        <f t="shared" si="5"/>
        <v>17803</v>
      </c>
      <c r="I8" s="4" t="e">
        <f>#REF!</f>
        <v>#REF!</v>
      </c>
      <c r="J8" s="4" t="str">
        <f t="shared" si="6"/>
        <v>31.05.24</v>
      </c>
      <c r="O8">
        <v>0</v>
      </c>
      <c r="P8">
        <f t="shared" si="7"/>
        <v>0</v>
      </c>
      <c r="Q8">
        <f>54.16*10.764</f>
        <v>582.97823999999991</v>
      </c>
      <c r="R8" s="2">
        <v>13700000</v>
      </c>
      <c r="S8" s="8" t="s">
        <v>27</v>
      </c>
      <c r="T8" s="8"/>
    </row>
    <row r="9" spans="1:22" x14ac:dyDescent="0.25">
      <c r="A9" s="4">
        <f t="shared" si="0"/>
        <v>0</v>
      </c>
      <c r="B9" s="4">
        <f t="shared" si="1"/>
        <v>367.91351999999995</v>
      </c>
      <c r="C9" s="4">
        <f t="shared" si="8"/>
        <v>404.70487199999997</v>
      </c>
      <c r="D9" s="4">
        <f t="shared" si="2"/>
        <v>485.64584639999993</v>
      </c>
      <c r="E9" s="5">
        <f t="shared" si="3"/>
        <v>8650000</v>
      </c>
      <c r="F9" s="15">
        <f t="shared" si="9"/>
        <v>23511</v>
      </c>
      <c r="G9" s="10">
        <f t="shared" si="4"/>
        <v>21374</v>
      </c>
      <c r="H9" s="10">
        <f t="shared" si="5"/>
        <v>17811</v>
      </c>
      <c r="I9" s="4" t="e">
        <f>#REF!</f>
        <v>#REF!</v>
      </c>
      <c r="J9" s="4" t="str">
        <f t="shared" si="6"/>
        <v>31.05.24</v>
      </c>
      <c r="O9">
        <v>0</v>
      </c>
      <c r="P9">
        <f t="shared" si="7"/>
        <v>0</v>
      </c>
      <c r="Q9">
        <f>34.18*10.764</f>
        <v>367.91351999999995</v>
      </c>
      <c r="R9" s="2">
        <v>8650000</v>
      </c>
      <c r="S9" s="8" t="s">
        <v>27</v>
      </c>
      <c r="T9" s="8"/>
      <c r="U9" s="2">
        <f>R9+432500+30000</f>
        <v>9112500</v>
      </c>
      <c r="V9">
        <f>U9/Q9</f>
        <v>24768.048752326366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9"/>
        <v>#DIV/0!</v>
      </c>
      <c r="G10" s="10" t="e">
        <f t="shared" si="4"/>
        <v>#DIV/0!</v>
      </c>
      <c r="H10" s="10" t="e">
        <f t="shared" si="5"/>
        <v>#DIV/0!</v>
      </c>
      <c r="I10" s="4" t="e">
        <f>#REF!</f>
        <v>#REF!</v>
      </c>
      <c r="J10" s="4">
        <f t="shared" si="6"/>
        <v>0</v>
      </c>
      <c r="O10">
        <v>0</v>
      </c>
      <c r="P10">
        <f t="shared" si="7"/>
        <v>0</v>
      </c>
      <c r="Q10">
        <f t="shared" ref="Q10:Q15" si="10">P10/1.1</f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9"/>
        <v>#DIV/0!</v>
      </c>
      <c r="G11" s="15" t="e">
        <f t="shared" si="4"/>
        <v>#DIV/0!</v>
      </c>
      <c r="H11" s="10" t="e">
        <f t="shared" si="5"/>
        <v>#DIV/0!</v>
      </c>
      <c r="I11" s="4" t="e">
        <f>#REF!</f>
        <v>#REF!</v>
      </c>
      <c r="J11" s="4">
        <f t="shared" si="6"/>
        <v>0</v>
      </c>
      <c r="O11">
        <v>0</v>
      </c>
      <c r="P11">
        <f t="shared" si="7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9"/>
        <v>#DIV/0!</v>
      </c>
      <c r="G12" s="10" t="e">
        <f t="shared" si="4"/>
        <v>#DIV/0!</v>
      </c>
      <c r="H12" s="10" t="e">
        <f t="shared" si="5"/>
        <v>#DIV/0!</v>
      </c>
      <c r="I12" s="4" t="e">
        <f>#REF!</f>
        <v>#REF!</v>
      </c>
      <c r="J12" s="4">
        <f t="shared" si="6"/>
        <v>0</v>
      </c>
      <c r="O12">
        <v>0</v>
      </c>
      <c r="P12">
        <f t="shared" si="7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9"/>
        <v>#DIV/0!</v>
      </c>
      <c r="G13" s="10" t="e">
        <f t="shared" si="4"/>
        <v>#DIV/0!</v>
      </c>
      <c r="H13" s="10" t="e">
        <f t="shared" si="5"/>
        <v>#DIV/0!</v>
      </c>
      <c r="I13" s="4" t="e">
        <f>#REF!</f>
        <v>#REF!</v>
      </c>
      <c r="J13" s="4">
        <f t="shared" si="6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20</v>
      </c>
      <c r="I18">
        <v>342</v>
      </c>
      <c r="J18">
        <f>31.77*10.764</f>
        <v>341.97227999999996</v>
      </c>
    </row>
    <row r="19" spans="7:24" x14ac:dyDescent="0.25">
      <c r="H19" t="s">
        <v>21</v>
      </c>
      <c r="I19">
        <v>376</v>
      </c>
      <c r="J19">
        <f>34.95*10.764</f>
        <v>376.20179999999999</v>
      </c>
      <c r="N19">
        <f>J19/J18</f>
        <v>1.1000944287063268</v>
      </c>
      <c r="O19" t="s">
        <v>28</v>
      </c>
    </row>
    <row r="20" spans="7:24" x14ac:dyDescent="0.25">
      <c r="H20" t="s">
        <v>22</v>
      </c>
      <c r="I20">
        <v>24500</v>
      </c>
    </row>
    <row r="21" spans="7:24" x14ac:dyDescent="0.25">
      <c r="H21" t="s">
        <v>23</v>
      </c>
      <c r="I21">
        <f>I20*I18</f>
        <v>8379000</v>
      </c>
      <c r="N21" t="s">
        <v>25</v>
      </c>
      <c r="O21">
        <v>349</v>
      </c>
    </row>
    <row r="22" spans="7:24" x14ac:dyDescent="0.25">
      <c r="G22" s="6"/>
      <c r="H22" s="6" t="s">
        <v>29</v>
      </c>
      <c r="I22">
        <v>800000</v>
      </c>
    </row>
    <row r="23" spans="7:24" x14ac:dyDescent="0.25">
      <c r="H23" t="s">
        <v>23</v>
      </c>
      <c r="I23">
        <f>I22+I21</f>
        <v>9179000</v>
      </c>
    </row>
    <row r="24" spans="7:24" x14ac:dyDescent="0.25">
      <c r="H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J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I26">
        <v>6900000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345200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I29">
        <f>SUM(I26:I28)</f>
        <v>7275200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2024-06-08T04:25:00Z</dcterms:modified>
</cp:coreProperties>
</file>