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Project\Merushikhar -Andheri -2024\"/>
    </mc:Choice>
  </mc:AlternateContent>
  <xr:revisionPtr revIDLastSave="0" documentId="13_ncr:1_{C2B43402-47EB-4842-AEFE-4C4E75D0FECF}" xr6:coauthVersionLast="47" xr6:coauthVersionMax="47" xr10:uidLastSave="{00000000-0000-0000-0000-000000000000}"/>
  <bookViews>
    <workbookView xWindow="-120" yWindow="-120" windowWidth="29040" windowHeight="15720" tabRatio="451" firstSheet="2" activeTab="6" xr2:uid="{00000000-000D-0000-FFFF-FFFF00000000}"/>
  </bookViews>
  <sheets>
    <sheet name="A - Wing" sheetId="8" r:id="rId1"/>
    <sheet name="A - Wing (Sale)" sheetId="96" r:id="rId2"/>
    <sheet name="A - Wing (Rehab)" sheetId="98" r:id="rId3"/>
    <sheet name="B - Wing " sheetId="95" r:id="rId4"/>
    <sheet name="B - Wing  (Sale)" sheetId="99" r:id="rId5"/>
    <sheet name="B - Wing  (Rehab)" sheetId="100" r:id="rId6"/>
    <sheet name="Total" sheetId="68" r:id="rId7"/>
    <sheet name="RERA" sheetId="73" r:id="rId8"/>
    <sheet name="Typical Floor" sheetId="92" r:id="rId9"/>
    <sheet name="IGR" sheetId="93" r:id="rId10"/>
  </sheets>
  <definedNames>
    <definedName name="_xlnm._FilterDatabase" localSheetId="0" hidden="1">'A - Wing'!$L$1:$L$55</definedName>
    <definedName name="_xlnm._FilterDatabase" localSheetId="2" hidden="1">'A - Wing (Rehab)'!$L$1:$L$8</definedName>
    <definedName name="_xlnm._FilterDatabase" localSheetId="1" hidden="1">'A - Wing (Sale)'!$D$1:$D$49</definedName>
    <definedName name="_xlnm._FilterDatabase" localSheetId="3" hidden="1">'B - Wing '!$L$1:$L$29</definedName>
    <definedName name="_xlnm._FilterDatabase" localSheetId="5" hidden="1">'B - Wing  (Rehab)'!$E$5:$F$5</definedName>
    <definedName name="_xlnm._FilterDatabase" localSheetId="4" hidden="1">'B - Wing  (Sale)'!$D$2:$D$25</definedName>
    <definedName name="_xlnm._FilterDatabase" localSheetId="8" hidden="1">'Typical Floor'!#REF!</definedName>
  </definedNames>
  <calcPr calcId="191029"/>
</workbook>
</file>

<file path=xl/calcChain.xml><?xml version="1.0" encoding="utf-8"?>
<calcChain xmlns="http://schemas.openxmlformats.org/spreadsheetml/2006/main">
  <c r="D3" i="68" l="1"/>
  <c r="F47" i="96"/>
  <c r="K47" i="96" s="1"/>
  <c r="H51" i="8"/>
  <c r="I51" i="8" s="1"/>
  <c r="J51" i="8" s="1"/>
  <c r="N2" i="8"/>
  <c r="I3" i="99"/>
  <c r="I4" i="99"/>
  <c r="I5" i="99"/>
  <c r="I6" i="99"/>
  <c r="I7" i="99"/>
  <c r="I8" i="99"/>
  <c r="I9" i="99"/>
  <c r="I10" i="99"/>
  <c r="I11" i="99"/>
  <c r="I12" i="99"/>
  <c r="I13" i="99"/>
  <c r="I14" i="99"/>
  <c r="I15" i="99"/>
  <c r="I16" i="99"/>
  <c r="I17" i="99"/>
  <c r="I18" i="99"/>
  <c r="I19" i="99"/>
  <c r="I20" i="99"/>
  <c r="I21" i="99"/>
  <c r="I22" i="99"/>
  <c r="I23" i="99"/>
  <c r="I24" i="99"/>
  <c r="I2" i="99"/>
  <c r="I3" i="95"/>
  <c r="I4" i="95"/>
  <c r="I5" i="95"/>
  <c r="I6" i="95"/>
  <c r="I7" i="95"/>
  <c r="I8" i="95"/>
  <c r="I9" i="95"/>
  <c r="I10" i="95"/>
  <c r="I11" i="95"/>
  <c r="I12" i="95"/>
  <c r="I13" i="95"/>
  <c r="I14" i="95"/>
  <c r="I15" i="95"/>
  <c r="I16" i="95"/>
  <c r="I17" i="95"/>
  <c r="I18" i="95"/>
  <c r="I19" i="95"/>
  <c r="I20" i="95"/>
  <c r="I21" i="95"/>
  <c r="I22" i="95"/>
  <c r="I23" i="95"/>
  <c r="I24" i="95"/>
  <c r="I25" i="95"/>
  <c r="I26" i="95"/>
  <c r="I27" i="95"/>
  <c r="I2" i="95"/>
  <c r="I3" i="8"/>
  <c r="I4" i="8"/>
  <c r="I5" i="8"/>
  <c r="I6" i="8"/>
  <c r="I7" i="8"/>
  <c r="I8" i="8"/>
  <c r="I9" i="8"/>
  <c r="I10" i="8"/>
  <c r="I11" i="8"/>
  <c r="I12" i="8"/>
  <c r="I13" i="8"/>
  <c r="I14" i="8"/>
  <c r="I15" i="8"/>
  <c r="I16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  <c r="I31" i="8"/>
  <c r="I32" i="8"/>
  <c r="I33" i="8"/>
  <c r="I34" i="8"/>
  <c r="I35" i="8"/>
  <c r="I36" i="8"/>
  <c r="I37" i="8"/>
  <c r="I38" i="8"/>
  <c r="I39" i="8"/>
  <c r="I40" i="8"/>
  <c r="I41" i="8"/>
  <c r="I42" i="8"/>
  <c r="I43" i="8"/>
  <c r="I44" i="8"/>
  <c r="I45" i="8"/>
  <c r="I46" i="8"/>
  <c r="I47" i="8"/>
  <c r="I48" i="8"/>
  <c r="I49" i="8"/>
  <c r="I50" i="8"/>
  <c r="I52" i="8"/>
  <c r="I53" i="8"/>
  <c r="I54" i="8"/>
  <c r="I2" i="8"/>
  <c r="D6" i="68"/>
  <c r="E5" i="100"/>
  <c r="I4" i="100"/>
  <c r="J4" i="100" s="1"/>
  <c r="F4" i="100"/>
  <c r="K4" i="100" s="1"/>
  <c r="I3" i="100"/>
  <c r="J3" i="100" s="1"/>
  <c r="F3" i="100"/>
  <c r="K3" i="100" s="1"/>
  <c r="I2" i="100"/>
  <c r="J2" i="100" s="1"/>
  <c r="F2" i="100"/>
  <c r="K2" i="100" s="1"/>
  <c r="E25" i="99"/>
  <c r="F24" i="99"/>
  <c r="K24" i="99" s="1"/>
  <c r="F23" i="99"/>
  <c r="K23" i="99" s="1"/>
  <c r="F22" i="99"/>
  <c r="K22" i="99" s="1"/>
  <c r="F21" i="99"/>
  <c r="K21" i="99" s="1"/>
  <c r="F20" i="99"/>
  <c r="K20" i="99" s="1"/>
  <c r="F19" i="99"/>
  <c r="K19" i="99" s="1"/>
  <c r="F18" i="99"/>
  <c r="K18" i="99" s="1"/>
  <c r="F17" i="99"/>
  <c r="K17" i="99" s="1"/>
  <c r="F16" i="99"/>
  <c r="K16" i="99" s="1"/>
  <c r="F15" i="99"/>
  <c r="K15" i="99" s="1"/>
  <c r="F14" i="99"/>
  <c r="K14" i="99" s="1"/>
  <c r="F13" i="99"/>
  <c r="K13" i="99" s="1"/>
  <c r="F12" i="99"/>
  <c r="K12" i="99" s="1"/>
  <c r="F11" i="99"/>
  <c r="K11" i="99" s="1"/>
  <c r="F10" i="99"/>
  <c r="K10" i="99" s="1"/>
  <c r="F9" i="99"/>
  <c r="K9" i="99" s="1"/>
  <c r="F8" i="99"/>
  <c r="K8" i="99" s="1"/>
  <c r="F7" i="99"/>
  <c r="K7" i="99" s="1"/>
  <c r="F6" i="99"/>
  <c r="K6" i="99" s="1"/>
  <c r="F5" i="99"/>
  <c r="K5" i="99" s="1"/>
  <c r="F4" i="99"/>
  <c r="K4" i="99" s="1"/>
  <c r="G3" i="99"/>
  <c r="G4" i="99" s="1"/>
  <c r="F3" i="99"/>
  <c r="K3" i="99" s="1"/>
  <c r="H2" i="99"/>
  <c r="F2" i="99"/>
  <c r="K2" i="99" s="1"/>
  <c r="E8" i="98"/>
  <c r="I7" i="98"/>
  <c r="J7" i="98" s="1"/>
  <c r="F7" i="98"/>
  <c r="K7" i="98" s="1"/>
  <c r="I6" i="98"/>
  <c r="J6" i="98" s="1"/>
  <c r="F6" i="98"/>
  <c r="K6" i="98" s="1"/>
  <c r="J5" i="98"/>
  <c r="I5" i="98"/>
  <c r="F5" i="98"/>
  <c r="K5" i="98" s="1"/>
  <c r="I4" i="98"/>
  <c r="J4" i="98" s="1"/>
  <c r="F4" i="98"/>
  <c r="K4" i="98" s="1"/>
  <c r="I3" i="98"/>
  <c r="J3" i="98" s="1"/>
  <c r="F3" i="98"/>
  <c r="K3" i="98" s="1"/>
  <c r="I2" i="98"/>
  <c r="J2" i="98" s="1"/>
  <c r="F2" i="98"/>
  <c r="K2" i="98" s="1"/>
  <c r="E49" i="96"/>
  <c r="F48" i="96"/>
  <c r="K48" i="96" s="1"/>
  <c r="F46" i="96"/>
  <c r="K46" i="96" s="1"/>
  <c r="F45" i="96"/>
  <c r="K45" i="96" s="1"/>
  <c r="F44" i="96"/>
  <c r="K44" i="96" s="1"/>
  <c r="F43" i="96"/>
  <c r="K43" i="96" s="1"/>
  <c r="F42" i="96"/>
  <c r="K42" i="96" s="1"/>
  <c r="F41" i="96"/>
  <c r="K41" i="96" s="1"/>
  <c r="F40" i="96"/>
  <c r="K40" i="96" s="1"/>
  <c r="F39" i="96"/>
  <c r="K39" i="96" s="1"/>
  <c r="F38" i="96"/>
  <c r="K38" i="96" s="1"/>
  <c r="F37" i="96"/>
  <c r="K37" i="96" s="1"/>
  <c r="F36" i="96"/>
  <c r="K36" i="96" s="1"/>
  <c r="F35" i="96"/>
  <c r="K35" i="96" s="1"/>
  <c r="F34" i="96"/>
  <c r="K34" i="96" s="1"/>
  <c r="F33" i="96"/>
  <c r="K33" i="96" s="1"/>
  <c r="F32" i="96"/>
  <c r="K32" i="96" s="1"/>
  <c r="F31" i="96"/>
  <c r="K31" i="96" s="1"/>
  <c r="F30" i="96"/>
  <c r="K30" i="96" s="1"/>
  <c r="F29" i="96"/>
  <c r="K29" i="96" s="1"/>
  <c r="F28" i="96"/>
  <c r="K28" i="96" s="1"/>
  <c r="F27" i="96"/>
  <c r="K27" i="96" s="1"/>
  <c r="F26" i="96"/>
  <c r="K26" i="96" s="1"/>
  <c r="F25" i="96"/>
  <c r="K25" i="96" s="1"/>
  <c r="F24" i="96"/>
  <c r="K24" i="96" s="1"/>
  <c r="F23" i="96"/>
  <c r="K23" i="96" s="1"/>
  <c r="F22" i="96"/>
  <c r="K22" i="96" s="1"/>
  <c r="F21" i="96"/>
  <c r="K21" i="96" s="1"/>
  <c r="F20" i="96"/>
  <c r="K20" i="96" s="1"/>
  <c r="F19" i="96"/>
  <c r="K19" i="96" s="1"/>
  <c r="F18" i="96"/>
  <c r="K18" i="96" s="1"/>
  <c r="F17" i="96"/>
  <c r="K17" i="96" s="1"/>
  <c r="F16" i="96"/>
  <c r="K16" i="96" s="1"/>
  <c r="F15" i="96"/>
  <c r="K15" i="96" s="1"/>
  <c r="F14" i="96"/>
  <c r="K14" i="96" s="1"/>
  <c r="F13" i="96"/>
  <c r="K13" i="96" s="1"/>
  <c r="F12" i="96"/>
  <c r="K12" i="96" s="1"/>
  <c r="F11" i="96"/>
  <c r="K11" i="96" s="1"/>
  <c r="F10" i="96"/>
  <c r="K10" i="96" s="1"/>
  <c r="F9" i="96"/>
  <c r="K9" i="96" s="1"/>
  <c r="F8" i="96"/>
  <c r="K8" i="96" s="1"/>
  <c r="F7" i="96"/>
  <c r="K7" i="96" s="1"/>
  <c r="F6" i="96"/>
  <c r="K6" i="96" s="1"/>
  <c r="F5" i="96"/>
  <c r="K5" i="96" s="1"/>
  <c r="F4" i="96"/>
  <c r="K4" i="96" s="1"/>
  <c r="G3" i="96"/>
  <c r="G4" i="96" s="1"/>
  <c r="G5" i="96" s="1"/>
  <c r="F3" i="96"/>
  <c r="H2" i="96"/>
  <c r="I2" i="96" s="1"/>
  <c r="F2" i="96"/>
  <c r="K2" i="96" s="1"/>
  <c r="E28" i="95"/>
  <c r="F3" i="95"/>
  <c r="K3" i="95" s="1"/>
  <c r="F4" i="95"/>
  <c r="K4" i="95" s="1"/>
  <c r="F5" i="95"/>
  <c r="K5" i="95" s="1"/>
  <c r="F6" i="95"/>
  <c r="K6" i="95" s="1"/>
  <c r="F7" i="95"/>
  <c r="K7" i="95" s="1"/>
  <c r="F8" i="95"/>
  <c r="K8" i="95" s="1"/>
  <c r="F9" i="95"/>
  <c r="K9" i="95" s="1"/>
  <c r="F10" i="95"/>
  <c r="K10" i="95" s="1"/>
  <c r="F11" i="95"/>
  <c r="K11" i="95" s="1"/>
  <c r="F12" i="95"/>
  <c r="K12" i="95" s="1"/>
  <c r="F13" i="95"/>
  <c r="K13" i="95" s="1"/>
  <c r="F14" i="95"/>
  <c r="K14" i="95" s="1"/>
  <c r="F15" i="95"/>
  <c r="K15" i="95" s="1"/>
  <c r="F16" i="95"/>
  <c r="K16" i="95" s="1"/>
  <c r="F17" i="95"/>
  <c r="K17" i="95" s="1"/>
  <c r="F18" i="95"/>
  <c r="K18" i="95" s="1"/>
  <c r="F19" i="95"/>
  <c r="K19" i="95" s="1"/>
  <c r="F20" i="95"/>
  <c r="K20" i="95" s="1"/>
  <c r="F21" i="95"/>
  <c r="K21" i="95" s="1"/>
  <c r="F22" i="95"/>
  <c r="K22" i="95" s="1"/>
  <c r="F23" i="95"/>
  <c r="K23" i="95" s="1"/>
  <c r="F24" i="95"/>
  <c r="K24" i="95" s="1"/>
  <c r="F25" i="95"/>
  <c r="K25" i="95" s="1"/>
  <c r="F26" i="95"/>
  <c r="K26" i="95" s="1"/>
  <c r="F27" i="95"/>
  <c r="K27" i="95" s="1"/>
  <c r="E55" i="8"/>
  <c r="K25" i="99" l="1"/>
  <c r="K5" i="100"/>
  <c r="F5" i="100"/>
  <c r="G5" i="99"/>
  <c r="H4" i="99"/>
  <c r="J4" i="99" s="1"/>
  <c r="F25" i="99"/>
  <c r="H3" i="99"/>
  <c r="J3" i="99" s="1"/>
  <c r="K8" i="98"/>
  <c r="F8" i="98"/>
  <c r="F49" i="96"/>
  <c r="G6" i="96"/>
  <c r="H5" i="96"/>
  <c r="J2" i="96"/>
  <c r="H4" i="96"/>
  <c r="H3" i="96"/>
  <c r="K3" i="96"/>
  <c r="K49" i="96" s="1"/>
  <c r="G3" i="8"/>
  <c r="H3" i="8" s="1"/>
  <c r="J3" i="8" s="1"/>
  <c r="I5" i="96" l="1"/>
  <c r="J5" i="96" s="1"/>
  <c r="I3" i="96"/>
  <c r="J3" i="96" s="1"/>
  <c r="I4" i="96"/>
  <c r="J4" i="96" s="1"/>
  <c r="J2" i="99"/>
  <c r="G6" i="99"/>
  <c r="H5" i="99"/>
  <c r="J5" i="99" s="1"/>
  <c r="G7" i="96"/>
  <c r="H6" i="96"/>
  <c r="I6" i="96" s="1"/>
  <c r="G4" i="8"/>
  <c r="G7" i="99" l="1"/>
  <c r="H6" i="99"/>
  <c r="J6" i="99" s="1"/>
  <c r="G8" i="96"/>
  <c r="H7" i="96"/>
  <c r="G5" i="8"/>
  <c r="H4" i="8"/>
  <c r="J4" i="8" s="1"/>
  <c r="I7" i="96" l="1"/>
  <c r="J7" i="96" s="1"/>
  <c r="G8" i="99"/>
  <c r="H7" i="99"/>
  <c r="G9" i="96"/>
  <c r="H8" i="96"/>
  <c r="J6" i="96"/>
  <c r="G6" i="8"/>
  <c r="H5" i="8"/>
  <c r="J5" i="8" s="1"/>
  <c r="I8" i="96" l="1"/>
  <c r="J8" i="96" s="1"/>
  <c r="G9" i="99"/>
  <c r="H8" i="99"/>
  <c r="J8" i="99" s="1"/>
  <c r="G10" i="96"/>
  <c r="H9" i="96"/>
  <c r="I9" i="96" s="1"/>
  <c r="G7" i="8"/>
  <c r="H6" i="8"/>
  <c r="J6" i="8" s="1"/>
  <c r="G10" i="99" l="1"/>
  <c r="H9" i="99"/>
  <c r="J9" i="99" s="1"/>
  <c r="J7" i="99"/>
  <c r="J9" i="96"/>
  <c r="G11" i="96"/>
  <c r="H10" i="96"/>
  <c r="G8" i="8"/>
  <c r="H7" i="8"/>
  <c r="J7" i="8" s="1"/>
  <c r="I10" i="96" l="1"/>
  <c r="J10" i="96" s="1"/>
  <c r="H10" i="99"/>
  <c r="G11" i="99"/>
  <c r="G12" i="96"/>
  <c r="H11" i="96"/>
  <c r="G9" i="8"/>
  <c r="H8" i="8"/>
  <c r="J8" i="8" s="1"/>
  <c r="I11" i="96" l="1"/>
  <c r="J11" i="96" s="1"/>
  <c r="G12" i="99"/>
  <c r="H11" i="99"/>
  <c r="J11" i="99" s="1"/>
  <c r="J10" i="99"/>
  <c r="G13" i="96"/>
  <c r="H12" i="96"/>
  <c r="G10" i="8"/>
  <c r="H9" i="8"/>
  <c r="J9" i="8" s="1"/>
  <c r="I12" i="96" l="1"/>
  <c r="J12" i="96" s="1"/>
  <c r="G13" i="99"/>
  <c r="H12" i="99"/>
  <c r="G14" i="96"/>
  <c r="H13" i="96"/>
  <c r="G11" i="8"/>
  <c r="H10" i="8"/>
  <c r="J10" i="8" s="1"/>
  <c r="I13" i="96" l="1"/>
  <c r="J13" i="96" s="1"/>
  <c r="J12" i="99"/>
  <c r="G14" i="99"/>
  <c r="H13" i="99"/>
  <c r="J13" i="99" s="1"/>
  <c r="G15" i="96"/>
  <c r="H14" i="96"/>
  <c r="G12" i="8"/>
  <c r="H11" i="8"/>
  <c r="J11" i="8" s="1"/>
  <c r="I14" i="96" l="1"/>
  <c r="J14" i="96" s="1"/>
  <c r="G15" i="99"/>
  <c r="H14" i="99"/>
  <c r="J14" i="99" s="1"/>
  <c r="G16" i="96"/>
  <c r="H15" i="96"/>
  <c r="G13" i="8"/>
  <c r="H12" i="8"/>
  <c r="J12" i="8" s="1"/>
  <c r="I15" i="96" l="1"/>
  <c r="J15" i="96" s="1"/>
  <c r="G16" i="99"/>
  <c r="H15" i="99"/>
  <c r="J15" i="99" s="1"/>
  <c r="G17" i="96"/>
  <c r="H16" i="96"/>
  <c r="G14" i="8"/>
  <c r="H13" i="8"/>
  <c r="J13" i="8" s="1"/>
  <c r="I16" i="96" l="1"/>
  <c r="J16" i="96" s="1"/>
  <c r="H16" i="99"/>
  <c r="J16" i="99" s="1"/>
  <c r="G17" i="99"/>
  <c r="G18" i="96"/>
  <c r="H17" i="96"/>
  <c r="G15" i="8"/>
  <c r="H14" i="8"/>
  <c r="J14" i="8" s="1"/>
  <c r="I17" i="96" l="1"/>
  <c r="J17" i="96" s="1"/>
  <c r="G18" i="99"/>
  <c r="H17" i="99"/>
  <c r="J17" i="99" s="1"/>
  <c r="H18" i="96"/>
  <c r="G19" i="96"/>
  <c r="G20" i="96" s="1"/>
  <c r="G16" i="8"/>
  <c r="H15" i="8"/>
  <c r="J15" i="8" s="1"/>
  <c r="I18" i="96" l="1"/>
  <c r="J18" i="96" s="1"/>
  <c r="G19" i="99"/>
  <c r="G20" i="99" s="1"/>
  <c r="H18" i="99"/>
  <c r="J18" i="99" s="1"/>
  <c r="H19" i="96"/>
  <c r="G17" i="8"/>
  <c r="H16" i="8"/>
  <c r="J16" i="8" s="1"/>
  <c r="I19" i="96" l="1"/>
  <c r="J19" i="96" s="1"/>
  <c r="G2" i="100"/>
  <c r="G3" i="100" s="1"/>
  <c r="H19" i="99"/>
  <c r="J19" i="99" s="1"/>
  <c r="G2" i="98"/>
  <c r="G18" i="8"/>
  <c r="H17" i="8"/>
  <c r="J17" i="8" s="1"/>
  <c r="G21" i="99" l="1"/>
  <c r="H20" i="99"/>
  <c r="J20" i="99" s="1"/>
  <c r="G21" i="96"/>
  <c r="H20" i="96"/>
  <c r="G19" i="8"/>
  <c r="H18" i="8"/>
  <c r="J18" i="8" s="1"/>
  <c r="I20" i="96" l="1"/>
  <c r="J20" i="96" s="1"/>
  <c r="H21" i="99"/>
  <c r="J21" i="99" s="1"/>
  <c r="G22" i="99"/>
  <c r="H21" i="96"/>
  <c r="G22" i="96"/>
  <c r="G20" i="8"/>
  <c r="H19" i="8"/>
  <c r="J19" i="8" s="1"/>
  <c r="I21" i="96" l="1"/>
  <c r="J21" i="96" s="1"/>
  <c r="G23" i="99"/>
  <c r="H22" i="99"/>
  <c r="J22" i="99" s="1"/>
  <c r="G23" i="96"/>
  <c r="H22" i="96"/>
  <c r="G21" i="8"/>
  <c r="J20" i="8"/>
  <c r="I22" i="96" l="1"/>
  <c r="J22" i="96" s="1"/>
  <c r="G24" i="99"/>
  <c r="H23" i="99"/>
  <c r="J23" i="99" s="1"/>
  <c r="H23" i="96"/>
  <c r="G24" i="96"/>
  <c r="G22" i="8"/>
  <c r="H21" i="8"/>
  <c r="J21" i="8" s="1"/>
  <c r="I23" i="96" l="1"/>
  <c r="J23" i="96" s="1"/>
  <c r="G4" i="100"/>
  <c r="H24" i="99"/>
  <c r="G25" i="96"/>
  <c r="H24" i="96"/>
  <c r="G23" i="8"/>
  <c r="H22" i="8"/>
  <c r="J22" i="8" s="1"/>
  <c r="I24" i="96" l="1"/>
  <c r="J24" i="96" s="1"/>
  <c r="H5" i="100"/>
  <c r="H25" i="99"/>
  <c r="H25" i="96"/>
  <c r="G26" i="96"/>
  <c r="G24" i="8"/>
  <c r="H23" i="8"/>
  <c r="J23" i="8" s="1"/>
  <c r="I25" i="96" l="1"/>
  <c r="J25" i="96" s="1"/>
  <c r="I5" i="100"/>
  <c r="J24" i="99"/>
  <c r="I25" i="99"/>
  <c r="G27" i="96"/>
  <c r="H26" i="96"/>
  <c r="G25" i="8"/>
  <c r="H24" i="8"/>
  <c r="J24" i="8" s="1"/>
  <c r="I26" i="96" l="1"/>
  <c r="J26" i="96" s="1"/>
  <c r="H27" i="96"/>
  <c r="G28" i="96"/>
  <c r="G26" i="8"/>
  <c r="H25" i="8"/>
  <c r="J25" i="8" s="1"/>
  <c r="I27" i="96" l="1"/>
  <c r="J27" i="96" s="1"/>
  <c r="G29" i="96"/>
  <c r="H28" i="96"/>
  <c r="G27" i="8"/>
  <c r="H26" i="8"/>
  <c r="J26" i="8" s="1"/>
  <c r="I28" i="96" l="1"/>
  <c r="J28" i="96" s="1"/>
  <c r="H29" i="96"/>
  <c r="G30" i="96"/>
  <c r="G28" i="8"/>
  <c r="H27" i="8"/>
  <c r="J27" i="8" s="1"/>
  <c r="I29" i="96" l="1"/>
  <c r="J29" i="96" s="1"/>
  <c r="G31" i="96"/>
  <c r="H30" i="96"/>
  <c r="G29" i="8"/>
  <c r="H28" i="8"/>
  <c r="J28" i="8" s="1"/>
  <c r="I30" i="96" l="1"/>
  <c r="J30" i="96" s="1"/>
  <c r="H31" i="96"/>
  <c r="G32" i="96"/>
  <c r="G30" i="8"/>
  <c r="H29" i="8"/>
  <c r="J29" i="8" s="1"/>
  <c r="I31" i="96" l="1"/>
  <c r="J31" i="96" s="1"/>
  <c r="G33" i="96"/>
  <c r="H32" i="96"/>
  <c r="G31" i="8"/>
  <c r="H30" i="8"/>
  <c r="J30" i="8" s="1"/>
  <c r="I32" i="96" l="1"/>
  <c r="J32" i="96" s="1"/>
  <c r="H33" i="96"/>
  <c r="G34" i="96"/>
  <c r="G32" i="8"/>
  <c r="H31" i="8"/>
  <c r="J31" i="8" s="1"/>
  <c r="I33" i="96" l="1"/>
  <c r="J33" i="96" s="1"/>
  <c r="G35" i="96"/>
  <c r="H34" i="96"/>
  <c r="G33" i="8"/>
  <c r="H32" i="8"/>
  <c r="J32" i="8" s="1"/>
  <c r="I34" i="96" l="1"/>
  <c r="J34" i="96" s="1"/>
  <c r="H35" i="96"/>
  <c r="G36" i="96"/>
  <c r="G34" i="8"/>
  <c r="H33" i="8"/>
  <c r="J33" i="8" s="1"/>
  <c r="I35" i="96" l="1"/>
  <c r="J35" i="96" s="1"/>
  <c r="G37" i="96"/>
  <c r="G38" i="96" s="1"/>
  <c r="H36" i="96"/>
  <c r="G35" i="8"/>
  <c r="H34" i="8"/>
  <c r="J34" i="8" s="1"/>
  <c r="I36" i="96" l="1"/>
  <c r="J36" i="96" s="1"/>
  <c r="G3" i="98"/>
  <c r="G4" i="98" s="1"/>
  <c r="H37" i="96"/>
  <c r="G36" i="8"/>
  <c r="H35" i="8"/>
  <c r="J35" i="8" s="1"/>
  <c r="I37" i="96" l="1"/>
  <c r="J37" i="96" s="1"/>
  <c r="G37" i="8"/>
  <c r="H36" i="8"/>
  <c r="J36" i="8" s="1"/>
  <c r="G38" i="8" l="1"/>
  <c r="H37" i="8"/>
  <c r="J37" i="8" s="1"/>
  <c r="G39" i="96" l="1"/>
  <c r="H38" i="96"/>
  <c r="G39" i="8"/>
  <c r="H38" i="8"/>
  <c r="J38" i="8" s="1"/>
  <c r="I38" i="96" l="1"/>
  <c r="J38" i="96" s="1"/>
  <c r="H39" i="96"/>
  <c r="G40" i="96"/>
  <c r="G40" i="8"/>
  <c r="J39" i="8"/>
  <c r="I39" i="96" l="1"/>
  <c r="J39" i="96" s="1"/>
  <c r="G41" i="96"/>
  <c r="H40" i="96"/>
  <c r="G41" i="8"/>
  <c r="J40" i="8"/>
  <c r="I40" i="96" l="1"/>
  <c r="J40" i="96" s="1"/>
  <c r="H41" i="96"/>
  <c r="G42" i="96"/>
  <c r="G42" i="8"/>
  <c r="H41" i="8"/>
  <c r="J41" i="8" s="1"/>
  <c r="I41" i="96" l="1"/>
  <c r="J41" i="96" s="1"/>
  <c r="G5" i="98"/>
  <c r="G43" i="96"/>
  <c r="H42" i="96"/>
  <c r="G43" i="8"/>
  <c r="H42" i="8"/>
  <c r="J42" i="8" s="1"/>
  <c r="I42" i="96" l="1"/>
  <c r="J42" i="96" s="1"/>
  <c r="H43" i="96"/>
  <c r="G44" i="96"/>
  <c r="G45" i="96" s="1"/>
  <c r="G44" i="8"/>
  <c r="H43" i="8"/>
  <c r="J43" i="8" s="1"/>
  <c r="I43" i="96" l="1"/>
  <c r="J43" i="96" s="1"/>
  <c r="G6" i="98"/>
  <c r="H44" i="96"/>
  <c r="G45" i="8"/>
  <c r="H44" i="8"/>
  <c r="J44" i="8" s="1"/>
  <c r="I44" i="96" l="1"/>
  <c r="J44" i="96" s="1"/>
  <c r="G7" i="98"/>
  <c r="G46" i="8"/>
  <c r="H45" i="8"/>
  <c r="J45" i="8" s="1"/>
  <c r="H8" i="98" l="1"/>
  <c r="G46" i="96"/>
  <c r="H45" i="96"/>
  <c r="G47" i="8"/>
  <c r="H46" i="8"/>
  <c r="J46" i="8" s="1"/>
  <c r="G48" i="96" l="1"/>
  <c r="G47" i="96"/>
  <c r="H47" i="96" s="1"/>
  <c r="I47" i="96" s="1"/>
  <c r="J47" i="96" s="1"/>
  <c r="I45" i="96"/>
  <c r="J45" i="96" s="1"/>
  <c r="I8" i="98"/>
  <c r="H46" i="96"/>
  <c r="G48" i="8"/>
  <c r="H47" i="8"/>
  <c r="J47" i="8" s="1"/>
  <c r="I46" i="96" l="1"/>
  <c r="J46" i="96" s="1"/>
  <c r="G49" i="8"/>
  <c r="J48" i="8"/>
  <c r="G50" i="8" l="1"/>
  <c r="H49" i="8"/>
  <c r="J49" i="8" s="1"/>
  <c r="H48" i="96" l="1"/>
  <c r="G51" i="8"/>
  <c r="H50" i="8"/>
  <c r="J50" i="8" s="1"/>
  <c r="I48" i="96" l="1"/>
  <c r="J48" i="96" s="1"/>
  <c r="H49" i="96"/>
  <c r="G52" i="8"/>
  <c r="I49" i="96" l="1"/>
  <c r="G53" i="8"/>
  <c r="J52" i="8"/>
  <c r="G54" i="8" l="1"/>
  <c r="J54" i="8" s="1"/>
  <c r="H53" i="8"/>
  <c r="J53" i="8" s="1"/>
  <c r="F3" i="8" l="1"/>
  <c r="K3" i="8" s="1"/>
  <c r="F4" i="8"/>
  <c r="K4" i="8" s="1"/>
  <c r="F5" i="8"/>
  <c r="K5" i="8" s="1"/>
  <c r="F6" i="8"/>
  <c r="K6" i="8" s="1"/>
  <c r="F7" i="8"/>
  <c r="K7" i="8" s="1"/>
  <c r="F8" i="8"/>
  <c r="K8" i="8" s="1"/>
  <c r="F9" i="8"/>
  <c r="K9" i="8" s="1"/>
  <c r="F10" i="8"/>
  <c r="K10" i="8" s="1"/>
  <c r="F11" i="8"/>
  <c r="K11" i="8" s="1"/>
  <c r="F12" i="8"/>
  <c r="K12" i="8" s="1"/>
  <c r="F13" i="8"/>
  <c r="K13" i="8" s="1"/>
  <c r="F14" i="8"/>
  <c r="K14" i="8" s="1"/>
  <c r="F15" i="8"/>
  <c r="K15" i="8" s="1"/>
  <c r="F16" i="8"/>
  <c r="K16" i="8" s="1"/>
  <c r="F17" i="8"/>
  <c r="K17" i="8" s="1"/>
  <c r="F18" i="8"/>
  <c r="K18" i="8" s="1"/>
  <c r="F19" i="8"/>
  <c r="K19" i="8" s="1"/>
  <c r="F20" i="8"/>
  <c r="K20" i="8" s="1"/>
  <c r="F21" i="8"/>
  <c r="K21" i="8" s="1"/>
  <c r="F22" i="8"/>
  <c r="K22" i="8" s="1"/>
  <c r="F23" i="8"/>
  <c r="K23" i="8" s="1"/>
  <c r="F24" i="8"/>
  <c r="K24" i="8" s="1"/>
  <c r="F25" i="8"/>
  <c r="K25" i="8" s="1"/>
  <c r="F26" i="8"/>
  <c r="K26" i="8" s="1"/>
  <c r="F27" i="8"/>
  <c r="K27" i="8" s="1"/>
  <c r="F28" i="8"/>
  <c r="K28" i="8" s="1"/>
  <c r="F29" i="8"/>
  <c r="K29" i="8" s="1"/>
  <c r="F30" i="8"/>
  <c r="K30" i="8" s="1"/>
  <c r="F31" i="8"/>
  <c r="K31" i="8" s="1"/>
  <c r="F32" i="8"/>
  <c r="K32" i="8" s="1"/>
  <c r="F33" i="8"/>
  <c r="K33" i="8" s="1"/>
  <c r="F34" i="8"/>
  <c r="K34" i="8" s="1"/>
  <c r="F35" i="8"/>
  <c r="K35" i="8" s="1"/>
  <c r="F36" i="8"/>
  <c r="K36" i="8" s="1"/>
  <c r="F37" i="8"/>
  <c r="K37" i="8" s="1"/>
  <c r="F38" i="8"/>
  <c r="K38" i="8" s="1"/>
  <c r="F39" i="8"/>
  <c r="K39" i="8" s="1"/>
  <c r="F40" i="8"/>
  <c r="K40" i="8" s="1"/>
  <c r="F41" i="8"/>
  <c r="K41" i="8" s="1"/>
  <c r="F42" i="8"/>
  <c r="K42" i="8" s="1"/>
  <c r="F43" i="8"/>
  <c r="K43" i="8" s="1"/>
  <c r="F44" i="8"/>
  <c r="K44" i="8" s="1"/>
  <c r="F45" i="8"/>
  <c r="K45" i="8" s="1"/>
  <c r="F46" i="8"/>
  <c r="K46" i="8" s="1"/>
  <c r="F47" i="8"/>
  <c r="K47" i="8" s="1"/>
  <c r="F48" i="8"/>
  <c r="K48" i="8" s="1"/>
  <c r="F49" i="8"/>
  <c r="K49" i="8" s="1"/>
  <c r="F50" i="8"/>
  <c r="K50" i="8" s="1"/>
  <c r="F51" i="8"/>
  <c r="K51" i="8" s="1"/>
  <c r="F52" i="8"/>
  <c r="K52" i="8" s="1"/>
  <c r="F53" i="8"/>
  <c r="K53" i="8" s="1"/>
  <c r="F54" i="8"/>
  <c r="K54" i="8" s="1"/>
  <c r="D9" i="93"/>
  <c r="G9" i="93" s="1"/>
  <c r="D8" i="93"/>
  <c r="J8" i="93" s="1"/>
  <c r="D7" i="93"/>
  <c r="J7" i="93" s="1"/>
  <c r="D6" i="93"/>
  <c r="J6" i="93" s="1"/>
  <c r="M5" i="93"/>
  <c r="M6" i="93"/>
  <c r="M7" i="93"/>
  <c r="O7" i="93" s="1"/>
  <c r="M8" i="93"/>
  <c r="O8" i="93" s="1"/>
  <c r="M9" i="93"/>
  <c r="O9" i="93" s="1"/>
  <c r="M10" i="93"/>
  <c r="M11" i="93"/>
  <c r="M12" i="93"/>
  <c r="D5" i="93"/>
  <c r="G5" i="93" s="1"/>
  <c r="J5" i="93"/>
  <c r="M4" i="93"/>
  <c r="O4" i="93" s="1"/>
  <c r="D4" i="93"/>
  <c r="J4" i="93" s="1"/>
  <c r="D3" i="93"/>
  <c r="J3" i="93" s="1"/>
  <c r="E35" i="92"/>
  <c r="E34" i="92"/>
  <c r="E33" i="92"/>
  <c r="E32" i="92"/>
  <c r="E31" i="92"/>
  <c r="E28" i="92"/>
  <c r="E27" i="92"/>
  <c r="E26" i="92"/>
  <c r="E25" i="92"/>
  <c r="E24" i="92"/>
  <c r="E54" i="92"/>
  <c r="E55" i="92"/>
  <c r="E51" i="92"/>
  <c r="E50" i="92"/>
  <c r="E49" i="92"/>
  <c r="E48" i="92"/>
  <c r="E47" i="92"/>
  <c r="E21" i="92"/>
  <c r="E20" i="92"/>
  <c r="E19" i="92"/>
  <c r="E18" i="92"/>
  <c r="E17" i="92"/>
  <c r="E44" i="92"/>
  <c r="E6" i="92"/>
  <c r="E5" i="92"/>
  <c r="E4" i="92"/>
  <c r="E3" i="92"/>
  <c r="E10" i="92"/>
  <c r="E14" i="92"/>
  <c r="E13" i="92"/>
  <c r="E12" i="92"/>
  <c r="AB48" i="73"/>
  <c r="AA47" i="73"/>
  <c r="AA46" i="73"/>
  <c r="AA45" i="73"/>
  <c r="AA44" i="73"/>
  <c r="AA43" i="73"/>
  <c r="AA42" i="73"/>
  <c r="AB16" i="73"/>
  <c r="AA10" i="73"/>
  <c r="AA11" i="73"/>
  <c r="AA12" i="73"/>
  <c r="AA13" i="73"/>
  <c r="AA14" i="73"/>
  <c r="AA15" i="73"/>
  <c r="AA9" i="73"/>
  <c r="H8" i="68"/>
  <c r="G8" i="68"/>
  <c r="F8" i="68"/>
  <c r="E8" i="68"/>
  <c r="D8" i="68"/>
  <c r="H5" i="68"/>
  <c r="G5" i="68"/>
  <c r="G10" i="68" s="1"/>
  <c r="F5" i="68"/>
  <c r="F10" i="68" s="1"/>
  <c r="I15" i="68" s="1"/>
  <c r="I16" i="68" s="1"/>
  <c r="E5" i="68"/>
  <c r="E10" i="68" s="1"/>
  <c r="F2" i="95"/>
  <c r="H2" i="8"/>
  <c r="H55" i="8" s="1"/>
  <c r="F2" i="8"/>
  <c r="H10" i="68" l="1"/>
  <c r="G4" i="93"/>
  <c r="J9" i="93"/>
  <c r="O6" i="93"/>
  <c r="G3" i="93"/>
  <c r="O5" i="93"/>
  <c r="G8" i="93"/>
  <c r="G6" i="93"/>
  <c r="D5" i="68"/>
  <c r="D10" i="68" s="1"/>
  <c r="F28" i="95"/>
  <c r="K2" i="95"/>
  <c r="K28" i="95" s="1"/>
  <c r="F55" i="8"/>
  <c r="K2" i="8"/>
  <c r="K55" i="8" s="1"/>
  <c r="G7" i="93"/>
  <c r="E43" i="92"/>
  <c r="E42" i="92"/>
  <c r="E41" i="92"/>
  <c r="E40" i="92"/>
  <c r="E11" i="92"/>
  <c r="G16" i="93" l="1"/>
  <c r="F10" i="93"/>
  <c r="F11" i="93"/>
  <c r="F12" i="93"/>
  <c r="F13" i="93"/>
  <c r="F14" i="93"/>
  <c r="F15" i="93"/>
  <c r="G15" i="93" s="1"/>
  <c r="D10" i="93"/>
  <c r="D11" i="93"/>
  <c r="D12" i="93"/>
  <c r="D13" i="93"/>
  <c r="G13" i="93" s="1"/>
  <c r="D14" i="93"/>
  <c r="G14" i="93" s="1"/>
  <c r="I14" i="93" s="1"/>
  <c r="M13" i="93"/>
  <c r="N4" i="93"/>
  <c r="I4" i="93"/>
  <c r="M3" i="93"/>
  <c r="I3" i="93"/>
  <c r="G12" i="93" l="1"/>
  <c r="I12" i="93" s="1"/>
  <c r="G11" i="93"/>
  <c r="N11" i="93" s="1"/>
  <c r="N3" i="93"/>
  <c r="O3" i="93"/>
  <c r="G10" i="93"/>
  <c r="N10" i="93" s="1"/>
  <c r="J10" i="93"/>
  <c r="O10" i="93"/>
  <c r="N13" i="93"/>
  <c r="I13" i="93"/>
  <c r="N12" i="93"/>
  <c r="G3" i="95"/>
  <c r="H3" i="95" s="1"/>
  <c r="J3" i="95" s="1"/>
  <c r="I9" i="93"/>
  <c r="N9" i="93"/>
  <c r="I8" i="93"/>
  <c r="N8" i="93"/>
  <c r="N7" i="93"/>
  <c r="N6" i="93"/>
  <c r="I5" i="93"/>
  <c r="N5" i="93"/>
  <c r="I10" i="93"/>
  <c r="I6" i="93"/>
  <c r="I11" i="93"/>
  <c r="I7" i="93"/>
  <c r="J2" i="8" l="1"/>
  <c r="I55" i="8"/>
  <c r="H2" i="95"/>
  <c r="G4" i="95"/>
  <c r="H4" i="95" s="1"/>
  <c r="J4" i="95" s="1"/>
  <c r="G5" i="95" l="1"/>
  <c r="H5" i="95" s="1"/>
  <c r="J5" i="95" s="1"/>
  <c r="J2" i="95" l="1"/>
  <c r="G6" i="95"/>
  <c r="G7" i="95" l="1"/>
  <c r="H6" i="95"/>
  <c r="G8" i="95" l="1"/>
  <c r="H7" i="95"/>
  <c r="J7" i="95" s="1"/>
  <c r="G9" i="95" l="1"/>
  <c r="H8" i="95"/>
  <c r="J6" i="95"/>
  <c r="G10" i="95" l="1"/>
  <c r="H9" i="95"/>
  <c r="J9" i="95" s="1"/>
  <c r="G11" i="95" l="1"/>
  <c r="H10" i="95"/>
  <c r="J8" i="95"/>
  <c r="H11" i="95" l="1"/>
  <c r="J11" i="95" s="1"/>
  <c r="G12" i="95"/>
  <c r="H12" i="95" l="1"/>
  <c r="J12" i="95" s="1"/>
  <c r="G13" i="95"/>
  <c r="J10" i="95"/>
  <c r="H13" i="95" l="1"/>
  <c r="G14" i="95"/>
  <c r="J13" i="95" l="1"/>
  <c r="H14" i="95"/>
  <c r="J14" i="95" s="1"/>
  <c r="G15" i="95"/>
  <c r="G16" i="95" l="1"/>
  <c r="H15" i="95"/>
  <c r="J15" i="95" s="1"/>
  <c r="G17" i="95" l="1"/>
  <c r="H16" i="95"/>
  <c r="J16" i="95" s="1"/>
  <c r="G18" i="95" l="1"/>
  <c r="H17" i="95"/>
  <c r="J17" i="95" s="1"/>
  <c r="G19" i="95" l="1"/>
  <c r="H18" i="95"/>
  <c r="J18" i="95" s="1"/>
  <c r="G20" i="95" l="1"/>
  <c r="H19" i="95"/>
  <c r="J19" i="95" s="1"/>
  <c r="G21" i="95" l="1"/>
  <c r="J20" i="95"/>
  <c r="G22" i="95" l="1"/>
  <c r="J21" i="95"/>
  <c r="G23" i="95" l="1"/>
  <c r="H22" i="95"/>
  <c r="J22" i="95" s="1"/>
  <c r="G24" i="95" l="1"/>
  <c r="H23" i="95"/>
  <c r="J23" i="95" s="1"/>
  <c r="G25" i="95" l="1"/>
  <c r="H24" i="95"/>
  <c r="J24" i="95" s="1"/>
  <c r="G26" i="95" l="1"/>
  <c r="H25" i="95"/>
  <c r="J25" i="95" s="1"/>
  <c r="G27" i="95" l="1"/>
  <c r="H26" i="95"/>
  <c r="J26" i="95" s="1"/>
  <c r="H28" i="95" l="1"/>
  <c r="J27" i="95" l="1"/>
  <c r="I28" i="95"/>
</calcChain>
</file>

<file path=xl/sharedStrings.xml><?xml version="1.0" encoding="utf-8"?>
<sst xmlns="http://schemas.openxmlformats.org/spreadsheetml/2006/main" count="498" uniqueCount="75">
  <si>
    <t>Sr. No.</t>
  </si>
  <si>
    <t>Floor No.</t>
  </si>
  <si>
    <t>Comp.</t>
  </si>
  <si>
    <t xml:space="preserve">Built up Area in 
Sq. ft. 
</t>
  </si>
  <si>
    <t>Total</t>
  </si>
  <si>
    <t xml:space="preserve">Total Number of Flats </t>
  </si>
  <si>
    <t>Carpet Area in Sq. Ft.</t>
  </si>
  <si>
    <t>Built up Area in Sq. Ft.</t>
  </si>
  <si>
    <t xml:space="preserve">  Flat No.</t>
  </si>
  <si>
    <t>Project</t>
  </si>
  <si>
    <t>CA</t>
  </si>
  <si>
    <t>Date</t>
  </si>
  <si>
    <t>Flat</t>
  </si>
  <si>
    <t>Value</t>
  </si>
  <si>
    <t>Rate</t>
  </si>
  <si>
    <t>Tot CA</t>
  </si>
  <si>
    <t>1st Flr</t>
  </si>
  <si>
    <t>1BHK</t>
  </si>
  <si>
    <t>2BHK</t>
  </si>
  <si>
    <t>2.5BHK</t>
  </si>
  <si>
    <t>A- Wing</t>
  </si>
  <si>
    <t>2.5 BHK</t>
  </si>
  <si>
    <t>1 BHK</t>
  </si>
  <si>
    <t>2 BHK</t>
  </si>
  <si>
    <t>B- Wing</t>
  </si>
  <si>
    <t>Ref</t>
  </si>
  <si>
    <t>3 BHK</t>
  </si>
  <si>
    <t>Tot - 4</t>
  </si>
  <si>
    <t>7th Flr</t>
  </si>
  <si>
    <t>Sale / Rehab</t>
  </si>
  <si>
    <t>Sale</t>
  </si>
  <si>
    <t>Rehab</t>
  </si>
  <si>
    <t>A - Sale</t>
  </si>
  <si>
    <t>A - Rehab</t>
  </si>
  <si>
    <t>B - Sale</t>
  </si>
  <si>
    <t>B - Rehab</t>
  </si>
  <si>
    <t>Total (a)</t>
  </si>
  <si>
    <t>Total (b)</t>
  </si>
  <si>
    <t>3.5BHK</t>
  </si>
  <si>
    <t>3BHK</t>
  </si>
  <si>
    <t>3.5 BHK</t>
  </si>
  <si>
    <t>Tot - 5</t>
  </si>
  <si>
    <t>2, 4, 6th Flr</t>
  </si>
  <si>
    <t>Typical - 2,4, 6,8,9 &amp; 11th Flr</t>
  </si>
  <si>
    <t>3rd Flr (Ref)</t>
  </si>
  <si>
    <t>10th Flr (Ref)</t>
  </si>
  <si>
    <t>29.10.2023</t>
  </si>
  <si>
    <t>B804</t>
  </si>
  <si>
    <t>B701</t>
  </si>
  <si>
    <t>Dect Sqf.</t>
  </si>
  <si>
    <t>only CA</t>
  </si>
  <si>
    <t>29.11.2023</t>
  </si>
  <si>
    <t>A903</t>
  </si>
  <si>
    <t>A802</t>
  </si>
  <si>
    <t>A701</t>
  </si>
  <si>
    <t>27.09.2023</t>
  </si>
  <si>
    <t>A1205</t>
  </si>
  <si>
    <t>A1204</t>
  </si>
  <si>
    <t>A805</t>
  </si>
  <si>
    <r>
      <t xml:space="preserve">Cost of Construction                                 in </t>
    </r>
    <r>
      <rPr>
        <b/>
        <sz val="7"/>
        <color theme="1"/>
        <rFont val="Rupee Foradian"/>
        <family val="2"/>
      </rPr>
      <t>`</t>
    </r>
  </si>
  <si>
    <t>sale</t>
  </si>
  <si>
    <t xml:space="preserve">As per Approved Plan Carpet Area in 
Sq. ft. 
</t>
  </si>
  <si>
    <t>Cost of Construction                                 in `</t>
  </si>
  <si>
    <r>
      <t xml:space="preserve">Rate per 
Sq. ft. on Carpet Area 
in </t>
    </r>
    <r>
      <rPr>
        <b/>
        <sz val="7"/>
        <color theme="1"/>
        <rFont val="Rupee Foradian"/>
        <family val="2"/>
      </rPr>
      <t>`</t>
    </r>
    <r>
      <rPr>
        <b/>
        <sz val="7"/>
        <color theme="1"/>
        <rFont val="Arial Narrow"/>
        <family val="2"/>
      </rPr>
      <t xml:space="preserve">
</t>
    </r>
  </si>
  <si>
    <r>
      <t xml:space="preserve">Realizable Value /                   Fair Market Value                        as on date in </t>
    </r>
    <r>
      <rPr>
        <b/>
        <sz val="7"/>
        <color theme="1"/>
        <rFont val="Rupee Foradian"/>
        <family val="2"/>
      </rPr>
      <t>`</t>
    </r>
    <r>
      <rPr>
        <b/>
        <sz val="7"/>
        <color theme="1"/>
        <rFont val="Calibri"/>
        <family val="2"/>
        <scheme val="minor"/>
      </rPr>
      <t xml:space="preserve">
</t>
    </r>
  </si>
  <si>
    <r>
      <t xml:space="preserve">Final Realizable Value after completion of flat                           (including Parking, GST &amp; Other Charges) in </t>
    </r>
    <r>
      <rPr>
        <b/>
        <sz val="7"/>
        <color theme="1"/>
        <rFont val="Rupee Foradian"/>
        <family val="2"/>
      </rPr>
      <t>`</t>
    </r>
    <r>
      <rPr>
        <b/>
        <sz val="7"/>
        <color theme="1"/>
        <rFont val="Calibri"/>
        <family val="2"/>
        <scheme val="minor"/>
      </rPr>
      <t xml:space="preserve">
</t>
    </r>
  </si>
  <si>
    <r>
      <t xml:space="preserve">Expected Rent per month (After Completion)               in </t>
    </r>
    <r>
      <rPr>
        <b/>
        <sz val="7"/>
        <color theme="1"/>
        <rFont val="Rupee Foradian"/>
        <family val="2"/>
      </rPr>
      <t>`</t>
    </r>
  </si>
  <si>
    <r>
      <t xml:space="preserve">Rate per 
Sq. ft. on Total Area 
in </t>
    </r>
    <r>
      <rPr>
        <b/>
        <sz val="7"/>
        <color theme="1"/>
        <rFont val="Rupee Foradian"/>
        <family val="2"/>
      </rPr>
      <t>`</t>
    </r>
    <r>
      <rPr>
        <b/>
        <sz val="7"/>
        <color theme="1"/>
        <rFont val="Arial Narrow"/>
        <family val="2"/>
      </rPr>
      <t xml:space="preserve">
</t>
    </r>
  </si>
  <si>
    <t>Total (a + b)</t>
  </si>
  <si>
    <t xml:space="preserve">                                                                                                                             2 BHK - 05                         2.5 BHK - 08                           3 BHK - 05                                             3.5 BHK  -05                                                     </t>
  </si>
  <si>
    <t xml:space="preserve">                                                                                                                          2 BHK - 02                         2.5 BHK - 01                                                           </t>
  </si>
  <si>
    <r>
      <t>Market Value (</t>
    </r>
    <r>
      <rPr>
        <b/>
        <sz val="10"/>
        <color theme="1"/>
        <rFont val="Rupee Foradian"/>
        <family val="2"/>
      </rPr>
      <t>`</t>
    </r>
    <r>
      <rPr>
        <b/>
        <sz val="10"/>
        <color theme="1"/>
        <rFont val="Arial Narrow"/>
        <family val="2"/>
      </rPr>
      <t>)</t>
    </r>
  </si>
  <si>
    <r>
      <t>Realizable Value                       in (</t>
    </r>
    <r>
      <rPr>
        <b/>
        <sz val="7.5"/>
        <color theme="1"/>
        <rFont val="Rupee Foradian"/>
        <family val="2"/>
      </rPr>
      <t>`</t>
    </r>
    <r>
      <rPr>
        <b/>
        <sz val="7.5"/>
        <color theme="1"/>
        <rFont val="Arial Narrow"/>
        <family val="2"/>
      </rPr>
      <t>)</t>
    </r>
  </si>
  <si>
    <t xml:space="preserve">1 BHK - 01                                                                                                                               2 BHK - 09                         2.5 BHK - 19                            3 BHK - 08                                3.5 BHK - 10                    </t>
  </si>
  <si>
    <t xml:space="preserve">                                                                                                                             2 BHK - 02                         2.5 BHK - 03                           3 BHK - 01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</si>
</sst>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_(* #,##0.00_);_(* \(#,##0.00\);_(* &quot;-&quot;??_);_(@_)"/>
    <numFmt numFmtId="165" formatCode="_ * #,##0_ ;_ * \-#,##0_ ;_ * &quot;-&quot;??_ ;_ @_ 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Arial Narrow"/>
      <family val="2"/>
    </font>
    <font>
      <b/>
      <sz val="11"/>
      <color rgb="FFFF0000"/>
      <name val="Calibri"/>
      <family val="2"/>
      <scheme val="minor"/>
    </font>
    <font>
      <sz val="11"/>
      <color rgb="FF333333"/>
      <name val="Open Sans"/>
      <family val="2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0"/>
      <color rgb="FFFF0000"/>
      <name val="Arial Narrow"/>
      <family val="2"/>
    </font>
    <font>
      <b/>
      <sz val="7"/>
      <color theme="1"/>
      <name val="Arial Narrow"/>
      <family val="2"/>
    </font>
    <font>
      <b/>
      <sz val="7"/>
      <color theme="1"/>
      <name val="Rupee Foradian"/>
      <family val="2"/>
    </font>
    <font>
      <b/>
      <sz val="11"/>
      <color theme="1"/>
      <name val="Arial Narrow"/>
      <family val="2"/>
    </font>
    <font>
      <b/>
      <sz val="7"/>
      <color theme="1"/>
      <name val="Calibri"/>
      <family val="2"/>
      <scheme val="minor"/>
    </font>
    <font>
      <b/>
      <sz val="11"/>
      <color rgb="FF000000"/>
      <name val="Arial Narrow"/>
      <family val="2"/>
    </font>
    <font>
      <b/>
      <sz val="7.5"/>
      <color theme="1"/>
      <name val="Arial Narrow"/>
      <family val="2"/>
    </font>
    <font>
      <b/>
      <sz val="10"/>
      <color theme="1"/>
      <name val="Arial Narrow"/>
      <family val="2"/>
    </font>
    <font>
      <b/>
      <sz val="10"/>
      <color theme="1"/>
      <name val="Rupee Foradian"/>
      <family val="2"/>
    </font>
    <font>
      <b/>
      <sz val="7.5"/>
      <color theme="1"/>
      <name val="Rupee Foradian"/>
      <family val="2"/>
    </font>
    <font>
      <b/>
      <sz val="12"/>
      <color theme="1"/>
      <name val="Arial Narrow"/>
      <family val="2"/>
    </font>
    <font>
      <sz val="10"/>
      <color theme="1"/>
      <name val="Calibri"/>
      <family val="2"/>
      <scheme val="minor"/>
    </font>
    <font>
      <sz val="11"/>
      <color rgb="FF000000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84">
    <xf numFmtId="0" fontId="0" fillId="0" borderId="0" xfId="0"/>
    <xf numFmtId="0" fontId="2" fillId="0" borderId="0" xfId="0" applyFont="1"/>
    <xf numFmtId="1" fontId="0" fillId="0" borderId="0" xfId="0" applyNumberFormat="1"/>
    <xf numFmtId="0" fontId="3" fillId="0" borderId="0" xfId="0" applyFont="1"/>
    <xf numFmtId="0" fontId="4" fillId="0" borderId="1" xfId="0" applyFont="1" applyBorder="1" applyAlignment="1">
      <alignment horizontal="center"/>
    </xf>
    <xf numFmtId="1" fontId="3" fillId="0" borderId="0" xfId="0" applyNumberFormat="1" applyFont="1"/>
    <xf numFmtId="43" fontId="3" fillId="0" borderId="0" xfId="3" applyFont="1"/>
    <xf numFmtId="43" fontId="0" fillId="0" borderId="0" xfId="0" applyNumberFormat="1"/>
    <xf numFmtId="43" fontId="0" fillId="0" borderId="0" xfId="3" applyFont="1"/>
    <xf numFmtId="1" fontId="4" fillId="0" borderId="1" xfId="0" applyNumberFormat="1" applyFont="1" applyBorder="1" applyAlignment="1">
      <alignment horizontal="center"/>
    </xf>
    <xf numFmtId="43" fontId="3" fillId="0" borderId="0" xfId="0" applyNumberFormat="1" applyFont="1"/>
    <xf numFmtId="0" fontId="0" fillId="0" borderId="0" xfId="0" applyAlignment="1">
      <alignment horizontal="center"/>
    </xf>
    <xf numFmtId="0" fontId="5" fillId="0" borderId="0" xfId="0" applyFont="1"/>
    <xf numFmtId="0" fontId="6" fillId="2" borderId="5" xfId="0" applyFont="1" applyFill="1" applyBorder="1" applyAlignment="1">
      <alignment horizontal="center" vertical="top" wrapText="1"/>
    </xf>
    <xf numFmtId="0" fontId="6" fillId="3" borderId="5" xfId="0" applyFont="1" applyFill="1" applyBorder="1" applyAlignment="1">
      <alignment horizontal="center" vertical="top" wrapText="1"/>
    </xf>
    <xf numFmtId="0" fontId="2" fillId="0" borderId="0" xfId="0" applyFont="1" applyAlignment="1">
      <alignment horizontal="center"/>
    </xf>
    <xf numFmtId="43" fontId="2" fillId="0" borderId="0" xfId="3" applyFont="1" applyAlignment="1">
      <alignment horizontal="center"/>
    </xf>
    <xf numFmtId="1" fontId="4" fillId="0" borderId="1" xfId="0" applyNumberFormat="1" applyFont="1" applyBorder="1" applyAlignment="1">
      <alignment horizontal="center" vertical="center" wrapText="1"/>
    </xf>
    <xf numFmtId="1" fontId="4" fillId="0" borderId="1" xfId="2" applyNumberFormat="1" applyFont="1" applyBorder="1" applyAlignment="1">
      <alignment horizontal="center" vertical="top" wrapText="1"/>
    </xf>
    <xf numFmtId="43" fontId="0" fillId="0" borderId="0" xfId="3" applyFont="1" applyFill="1"/>
    <xf numFmtId="0" fontId="2" fillId="4" borderId="0" xfId="0" applyFont="1" applyFill="1"/>
    <xf numFmtId="0" fontId="6" fillId="2" borderId="5" xfId="0" applyFont="1" applyFill="1" applyBorder="1" applyAlignment="1">
      <alignment horizontal="left" vertical="top" wrapText="1"/>
    </xf>
    <xf numFmtId="0" fontId="6" fillId="3" borderId="5" xfId="0" applyFont="1" applyFill="1" applyBorder="1" applyAlignment="1">
      <alignment horizontal="left" vertical="top" wrapText="1"/>
    </xf>
    <xf numFmtId="0" fontId="7" fillId="0" borderId="0" xfId="0" applyFont="1"/>
    <xf numFmtId="0" fontId="8" fillId="0" borderId="0" xfId="0" applyFont="1"/>
    <xf numFmtId="0" fontId="6" fillId="2" borderId="5" xfId="0" applyFont="1" applyFill="1" applyBorder="1" applyAlignment="1">
      <alignment vertical="top" wrapText="1"/>
    </xf>
    <xf numFmtId="0" fontId="6" fillId="3" borderId="5" xfId="0" applyFont="1" applyFill="1" applyBorder="1" applyAlignment="1">
      <alignment vertical="top" wrapText="1"/>
    </xf>
    <xf numFmtId="1" fontId="2" fillId="0" borderId="0" xfId="0" applyNumberFormat="1" applyFont="1"/>
    <xf numFmtId="0" fontId="3" fillId="0" borderId="0" xfId="0" applyFont="1" applyAlignment="1">
      <alignment horizontal="center"/>
    </xf>
    <xf numFmtId="0" fontId="9" fillId="0" borderId="0" xfId="0" applyFont="1"/>
    <xf numFmtId="0" fontId="10" fillId="0" borderId="1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top" wrapText="1"/>
    </xf>
    <xf numFmtId="0" fontId="10" fillId="0" borderId="7" xfId="0" applyFont="1" applyBorder="1" applyAlignment="1">
      <alignment horizontal="center" vertical="center" wrapText="1"/>
    </xf>
    <xf numFmtId="165" fontId="4" fillId="0" borderId="1" xfId="3" applyNumberFormat="1" applyFont="1" applyFill="1" applyBorder="1" applyAlignment="1">
      <alignment horizontal="center" vertical="center" wrapText="1"/>
    </xf>
    <xf numFmtId="165" fontId="4" fillId="0" borderId="1" xfId="3" applyNumberFormat="1" applyFont="1" applyBorder="1" applyAlignment="1">
      <alignment horizontal="center" vertical="top" wrapText="1"/>
    </xf>
    <xf numFmtId="0" fontId="4" fillId="0" borderId="0" xfId="0" applyFont="1" applyAlignment="1">
      <alignment horizontal="center"/>
    </xf>
    <xf numFmtId="1" fontId="4" fillId="0" borderId="8" xfId="0" applyNumberFormat="1" applyFont="1" applyBorder="1" applyAlignment="1">
      <alignment horizontal="center"/>
    </xf>
    <xf numFmtId="1" fontId="4" fillId="0" borderId="6" xfId="0" applyNumberFormat="1" applyFont="1" applyBorder="1" applyAlignment="1">
      <alignment horizontal="center"/>
    </xf>
    <xf numFmtId="1" fontId="12" fillId="0" borderId="1" xfId="0" applyNumberFormat="1" applyFont="1" applyBorder="1" applyAlignment="1">
      <alignment horizontal="center"/>
    </xf>
    <xf numFmtId="1" fontId="0" fillId="0" borderId="1" xfId="0" applyNumberFormat="1" applyBorder="1"/>
    <xf numFmtId="165" fontId="12" fillId="0" borderId="1" xfId="3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10" fillId="6" borderId="1" xfId="0" applyFont="1" applyFill="1" applyBorder="1" applyAlignment="1">
      <alignment horizontal="center" vertical="top" wrapText="1"/>
    </xf>
    <xf numFmtId="1" fontId="4" fillId="0" borderId="4" xfId="0" applyNumberFormat="1" applyFont="1" applyBorder="1" applyAlignment="1">
      <alignment horizontal="center"/>
    </xf>
    <xf numFmtId="43" fontId="12" fillId="0" borderId="1" xfId="3" applyFont="1" applyBorder="1" applyAlignment="1">
      <alignment horizontal="center" vertical="top" wrapText="1"/>
    </xf>
    <xf numFmtId="165" fontId="12" fillId="0" borderId="1" xfId="3" applyNumberFormat="1" applyFont="1" applyBorder="1" applyAlignment="1">
      <alignment horizontal="center" vertical="top" wrapText="1"/>
    </xf>
    <xf numFmtId="165" fontId="14" fillId="0" borderId="1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wrapText="1"/>
    </xf>
    <xf numFmtId="0" fontId="16" fillId="0" borderId="1" xfId="0" applyFont="1" applyBorder="1" applyAlignment="1">
      <alignment horizontal="center" vertical="center" wrapText="1"/>
    </xf>
    <xf numFmtId="1" fontId="12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43" fontId="4" fillId="0" borderId="1" xfId="0" applyNumberFormat="1" applyFont="1" applyBorder="1" applyAlignment="1">
      <alignment horizontal="center" vertical="center" wrapText="1"/>
    </xf>
    <xf numFmtId="43" fontId="4" fillId="0" borderId="4" xfId="0" applyNumberFormat="1" applyFont="1" applyBorder="1" applyAlignment="1">
      <alignment horizontal="center" vertical="center" wrapText="1"/>
    </xf>
    <xf numFmtId="43" fontId="12" fillId="0" borderId="1" xfId="3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1" fontId="4" fillId="0" borderId="4" xfId="0" applyNumberFormat="1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1" fontId="19" fillId="0" borderId="1" xfId="0" applyNumberFormat="1" applyFont="1" applyBorder="1" applyAlignment="1">
      <alignment horizontal="center" vertical="center"/>
    </xf>
    <xf numFmtId="43" fontId="19" fillId="0" borderId="1" xfId="3" applyFont="1" applyBorder="1" applyAlignment="1">
      <alignment horizontal="center" vertical="center"/>
    </xf>
    <xf numFmtId="1" fontId="12" fillId="0" borderId="1" xfId="0" applyNumberFormat="1" applyFont="1" applyBorder="1" applyAlignment="1">
      <alignment horizontal="center" vertical="center" wrapText="1"/>
    </xf>
    <xf numFmtId="43" fontId="12" fillId="0" borderId="1" xfId="3" applyFont="1" applyBorder="1" applyAlignment="1">
      <alignment horizontal="center" vertical="center" wrapText="1"/>
    </xf>
    <xf numFmtId="165" fontId="4" fillId="0" borderId="1" xfId="0" applyNumberFormat="1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wrapText="1"/>
    </xf>
    <xf numFmtId="0" fontId="12" fillId="0" borderId="2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19" fillId="0" borderId="2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1" fontId="21" fillId="0" borderId="1" xfId="0" applyNumberFormat="1" applyFont="1" applyBorder="1" applyAlignment="1">
      <alignment horizontal="center" vertical="center"/>
    </xf>
    <xf numFmtId="1" fontId="21" fillId="0" borderId="4" xfId="0" applyNumberFormat="1" applyFont="1" applyBorder="1" applyAlignment="1">
      <alignment horizontal="center" vertical="center"/>
    </xf>
    <xf numFmtId="165" fontId="21" fillId="0" borderId="1" xfId="0" applyNumberFormat="1" applyFont="1" applyBorder="1" applyAlignment="1">
      <alignment horizontal="center" vertical="center" wrapText="1"/>
    </xf>
    <xf numFmtId="165" fontId="21" fillId="0" borderId="4" xfId="0" applyNumberFormat="1" applyFont="1" applyBorder="1" applyAlignment="1">
      <alignment horizontal="center" vertical="center" wrapText="1"/>
    </xf>
  </cellXfs>
  <cellStyles count="6">
    <cellStyle name="Comma" xfId="3" builtinId="3"/>
    <cellStyle name="Comma 2" xfId="1" xr:uid="{00000000-0005-0000-0000-000001000000}"/>
    <cellStyle name="Comma 2 2" xfId="5" xr:uid="{0344C6FC-667B-4C3E-AB6C-286C70109412}"/>
    <cellStyle name="Comma 3" xfId="4" xr:uid="{05EFBA24-75FD-4C73-9EA6-A06B4E698D8E}"/>
    <cellStyle name="Normal" xfId="0" builtinId="0"/>
    <cellStyle name="Normal 2" xfId="2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22</xdr:col>
      <xdr:colOff>214775</xdr:colOff>
      <xdr:row>32</xdr:row>
      <xdr:rowOff>116463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FA39720-CF1B-E31D-829E-FB1A4FCD86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3698862" cy="6601746"/>
        </a:xfrm>
        <a:prstGeom prst="rect">
          <a:avLst/>
        </a:prstGeom>
        <a:ln w="88900" cap="sq" cmpd="thickThin">
          <a:solidFill>
            <a:srgbClr val="000000"/>
          </a:solidFill>
          <a:prstDash val="solid"/>
          <a:miter lim="800000"/>
        </a:ln>
        <a:effectLst>
          <a:innerShdw blurRad="76200">
            <a:srgbClr val="000000"/>
          </a:innerShdw>
        </a:effectLst>
      </xdr:spPr>
    </xdr:pic>
    <xdr:clientData/>
  </xdr:twoCellAnchor>
  <xdr:twoCellAnchor editAs="oneCell">
    <xdr:from>
      <xdr:col>0</xdr:col>
      <xdr:colOff>0</xdr:colOff>
      <xdr:row>34</xdr:row>
      <xdr:rowOff>0</xdr:rowOff>
    </xdr:from>
    <xdr:to>
      <xdr:col>22</xdr:col>
      <xdr:colOff>273326</xdr:colOff>
      <xdr:row>49</xdr:row>
      <xdr:rowOff>24030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2612B925-EE28-C487-732F-CE0A799C58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6866283"/>
          <a:ext cx="13757413" cy="3038899"/>
        </a:xfrm>
        <a:prstGeom prst="rect">
          <a:avLst/>
        </a:prstGeom>
        <a:ln w="88900" cap="sq" cmpd="thickThin">
          <a:solidFill>
            <a:srgbClr val="000000"/>
          </a:solidFill>
          <a:prstDash val="solid"/>
          <a:miter lim="800000"/>
        </a:ln>
        <a:effectLst>
          <a:innerShdw blurRad="76200">
            <a:srgbClr val="000000"/>
          </a:innerShdw>
        </a:effec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7</xdr:row>
      <xdr:rowOff>0</xdr:rowOff>
    </xdr:from>
    <xdr:to>
      <xdr:col>27</xdr:col>
      <xdr:colOff>580162</xdr:colOff>
      <xdr:row>32</xdr:row>
      <xdr:rowOff>162612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51F69D7-983B-B7B6-DC05-54E1D016A7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23283" y="1524000"/>
          <a:ext cx="11612596" cy="4925112"/>
        </a:xfrm>
        <a:prstGeom prst="rect">
          <a:avLst/>
        </a:prstGeom>
        <a:ln w="88900" cap="sq" cmpd="thickThin">
          <a:solidFill>
            <a:srgbClr val="000000"/>
          </a:solidFill>
          <a:prstDash val="solid"/>
          <a:miter lim="800000"/>
        </a:ln>
        <a:effectLst>
          <a:innerShdw blurRad="76200">
            <a:srgbClr val="000000"/>
          </a:innerShdw>
        </a:effec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5"/>
  <sheetViews>
    <sheetView topLeftCell="A37" zoomScale="124" zoomScaleNormal="124" workbookViewId="0">
      <selection activeCell="K55" sqref="K55"/>
    </sheetView>
  </sheetViews>
  <sheetFormatPr defaultRowHeight="15" x14ac:dyDescent="0.25"/>
  <cols>
    <col min="1" max="1" width="4.7109375" customWidth="1"/>
    <col min="2" max="2" width="6.5703125" customWidth="1"/>
    <col min="3" max="3" width="6" customWidth="1"/>
    <col min="4" max="4" width="8" customWidth="1"/>
    <col min="5" max="5" width="7.42578125" customWidth="1"/>
    <col min="6" max="6" width="7" customWidth="1"/>
    <col min="7" max="7" width="8" customWidth="1"/>
    <col min="8" max="8" width="14.28515625" customWidth="1"/>
    <col min="9" max="9" width="14.42578125" customWidth="1"/>
    <col min="10" max="10" width="7.7109375" customWidth="1"/>
    <col min="11" max="11" width="12.5703125" customWidth="1"/>
    <col min="14" max="14" width="10.28515625" bestFit="1" customWidth="1"/>
  </cols>
  <sheetData>
    <row r="1" spans="1:14" ht="46.5" customHeight="1" x14ac:dyDescent="0.25">
      <c r="A1" s="30" t="s">
        <v>0</v>
      </c>
      <c r="B1" s="30" t="s">
        <v>8</v>
      </c>
      <c r="C1" s="30" t="s">
        <v>1</v>
      </c>
      <c r="D1" s="30" t="s">
        <v>2</v>
      </c>
      <c r="E1" s="34" t="s">
        <v>61</v>
      </c>
      <c r="F1" s="30" t="s">
        <v>3</v>
      </c>
      <c r="G1" s="30" t="s">
        <v>63</v>
      </c>
      <c r="H1" s="30" t="s">
        <v>64</v>
      </c>
      <c r="I1" s="30" t="s">
        <v>65</v>
      </c>
      <c r="J1" s="30" t="s">
        <v>66</v>
      </c>
      <c r="K1" s="31" t="s">
        <v>59</v>
      </c>
      <c r="L1" s="35" t="s">
        <v>29</v>
      </c>
    </row>
    <row r="2" spans="1:14" ht="16.5" x14ac:dyDescent="0.3">
      <c r="A2" s="4">
        <v>1</v>
      </c>
      <c r="B2" s="4">
        <v>102</v>
      </c>
      <c r="C2" s="4">
        <v>1</v>
      </c>
      <c r="D2" s="9" t="s">
        <v>40</v>
      </c>
      <c r="E2" s="9">
        <v>1107</v>
      </c>
      <c r="F2" s="9">
        <f>E2*1.1</f>
        <v>1217.7</v>
      </c>
      <c r="G2" s="17">
        <v>28000</v>
      </c>
      <c r="H2" s="36">
        <f>E2*G2</f>
        <v>30996000</v>
      </c>
      <c r="I2" s="36">
        <f>H2*1.04</f>
        <v>32235840</v>
      </c>
      <c r="J2" s="18">
        <f t="shared" ref="J2" si="0">MROUND((I2*0.025/12),500)</f>
        <v>67000</v>
      </c>
      <c r="K2" s="37">
        <f>F2*3000</f>
        <v>3653100</v>
      </c>
      <c r="L2" s="38" t="s">
        <v>60</v>
      </c>
      <c r="N2" s="7">
        <f>H2/F2</f>
        <v>25454.545454545452</v>
      </c>
    </row>
    <row r="3" spans="1:14" ht="16.5" x14ac:dyDescent="0.3">
      <c r="A3" s="4">
        <v>2</v>
      </c>
      <c r="B3" s="4">
        <v>103</v>
      </c>
      <c r="C3" s="4">
        <v>1</v>
      </c>
      <c r="D3" s="9" t="s">
        <v>26</v>
      </c>
      <c r="E3" s="9">
        <v>972</v>
      </c>
      <c r="F3" s="9">
        <f t="shared" ref="F3:F54" si="1">E3*1.1</f>
        <v>1069.2</v>
      </c>
      <c r="G3" s="17">
        <f>G2</f>
        <v>28000</v>
      </c>
      <c r="H3" s="36">
        <f t="shared" ref="H3:H53" si="2">E3*G3</f>
        <v>27216000</v>
      </c>
      <c r="I3" s="36">
        <f t="shared" ref="I3:I54" si="3">H3*1.04</f>
        <v>28304640</v>
      </c>
      <c r="J3" s="18">
        <f t="shared" ref="J3:J54" si="4">MROUND((I3*0.025/12),500)</f>
        <v>59000</v>
      </c>
      <c r="K3" s="37">
        <f t="shared" ref="K3:K54" si="5">F3*3000</f>
        <v>3207600</v>
      </c>
      <c r="L3" s="38" t="s">
        <v>60</v>
      </c>
    </row>
    <row r="4" spans="1:14" ht="16.5" x14ac:dyDescent="0.3">
      <c r="A4" s="4">
        <v>3</v>
      </c>
      <c r="B4" s="4">
        <v>104</v>
      </c>
      <c r="C4" s="4">
        <v>1</v>
      </c>
      <c r="D4" s="9" t="s">
        <v>21</v>
      </c>
      <c r="E4" s="9">
        <v>761</v>
      </c>
      <c r="F4" s="9">
        <f t="shared" si="1"/>
        <v>837.1</v>
      </c>
      <c r="G4" s="17">
        <f>G3</f>
        <v>28000</v>
      </c>
      <c r="H4" s="36">
        <f t="shared" si="2"/>
        <v>21308000</v>
      </c>
      <c r="I4" s="36">
        <f t="shared" si="3"/>
        <v>22160320</v>
      </c>
      <c r="J4" s="18">
        <f t="shared" si="4"/>
        <v>46000</v>
      </c>
      <c r="K4" s="37">
        <f t="shared" si="5"/>
        <v>2511300</v>
      </c>
      <c r="L4" s="38" t="s">
        <v>60</v>
      </c>
    </row>
    <row r="5" spans="1:14" ht="16.5" x14ac:dyDescent="0.3">
      <c r="A5" s="4">
        <v>4</v>
      </c>
      <c r="B5" s="4">
        <v>105</v>
      </c>
      <c r="C5" s="4">
        <v>1</v>
      </c>
      <c r="D5" s="9" t="s">
        <v>21</v>
      </c>
      <c r="E5" s="9">
        <v>761</v>
      </c>
      <c r="F5" s="9">
        <f t="shared" si="1"/>
        <v>837.1</v>
      </c>
      <c r="G5" s="17">
        <f>G4</f>
        <v>28000</v>
      </c>
      <c r="H5" s="36">
        <f t="shared" si="2"/>
        <v>21308000</v>
      </c>
      <c r="I5" s="36">
        <f t="shared" si="3"/>
        <v>22160320</v>
      </c>
      <c r="J5" s="18">
        <f t="shared" si="4"/>
        <v>46000</v>
      </c>
      <c r="K5" s="37">
        <f t="shared" si="5"/>
        <v>2511300</v>
      </c>
      <c r="L5" s="38" t="s">
        <v>60</v>
      </c>
    </row>
    <row r="6" spans="1:14" ht="16.5" x14ac:dyDescent="0.3">
      <c r="A6" s="4">
        <v>5</v>
      </c>
      <c r="B6" s="4">
        <v>201</v>
      </c>
      <c r="C6" s="4">
        <v>2</v>
      </c>
      <c r="D6" s="9" t="s">
        <v>23</v>
      </c>
      <c r="E6" s="9">
        <v>686</v>
      </c>
      <c r="F6" s="9">
        <f t="shared" si="1"/>
        <v>754.6</v>
      </c>
      <c r="G6" s="17">
        <f>G5+90</f>
        <v>28090</v>
      </c>
      <c r="H6" s="36">
        <f t="shared" si="2"/>
        <v>19269740</v>
      </c>
      <c r="I6" s="36">
        <f t="shared" si="3"/>
        <v>20040529.600000001</v>
      </c>
      <c r="J6" s="18">
        <f t="shared" si="4"/>
        <v>42000</v>
      </c>
      <c r="K6" s="37">
        <f t="shared" si="5"/>
        <v>2263800</v>
      </c>
      <c r="L6" s="38" t="s">
        <v>60</v>
      </c>
    </row>
    <row r="7" spans="1:14" ht="16.5" x14ac:dyDescent="0.3">
      <c r="A7" s="4">
        <v>6</v>
      </c>
      <c r="B7" s="4">
        <v>202</v>
      </c>
      <c r="C7" s="4">
        <v>2</v>
      </c>
      <c r="D7" s="9" t="s">
        <v>40</v>
      </c>
      <c r="E7" s="9">
        <v>1107</v>
      </c>
      <c r="F7" s="9">
        <f t="shared" si="1"/>
        <v>1217.7</v>
      </c>
      <c r="G7" s="17">
        <f>G6</f>
        <v>28090</v>
      </c>
      <c r="H7" s="36">
        <f t="shared" si="2"/>
        <v>31095630</v>
      </c>
      <c r="I7" s="36">
        <f t="shared" si="3"/>
        <v>32339455.199999999</v>
      </c>
      <c r="J7" s="18">
        <f t="shared" si="4"/>
        <v>67500</v>
      </c>
      <c r="K7" s="37">
        <f t="shared" si="5"/>
        <v>3653100</v>
      </c>
      <c r="L7" s="38" t="s">
        <v>60</v>
      </c>
    </row>
    <row r="8" spans="1:14" ht="16.5" x14ac:dyDescent="0.3">
      <c r="A8" s="4">
        <v>7</v>
      </c>
      <c r="B8" s="4">
        <v>203</v>
      </c>
      <c r="C8" s="4">
        <v>2</v>
      </c>
      <c r="D8" s="9" t="s">
        <v>26</v>
      </c>
      <c r="E8" s="9">
        <v>972</v>
      </c>
      <c r="F8" s="9">
        <f t="shared" si="1"/>
        <v>1069.2</v>
      </c>
      <c r="G8" s="17">
        <f>G7</f>
        <v>28090</v>
      </c>
      <c r="H8" s="36">
        <f t="shared" si="2"/>
        <v>27303480</v>
      </c>
      <c r="I8" s="36">
        <f t="shared" si="3"/>
        <v>28395619.199999999</v>
      </c>
      <c r="J8" s="18">
        <f t="shared" si="4"/>
        <v>59000</v>
      </c>
      <c r="K8" s="37">
        <f t="shared" si="5"/>
        <v>3207600</v>
      </c>
      <c r="L8" s="38" t="s">
        <v>60</v>
      </c>
    </row>
    <row r="9" spans="1:14" ht="16.5" x14ac:dyDescent="0.3">
      <c r="A9" s="4">
        <v>8</v>
      </c>
      <c r="B9" s="4">
        <v>204</v>
      </c>
      <c r="C9" s="4">
        <v>2</v>
      </c>
      <c r="D9" s="9" t="s">
        <v>21</v>
      </c>
      <c r="E9" s="9">
        <v>761</v>
      </c>
      <c r="F9" s="9">
        <f t="shared" si="1"/>
        <v>837.1</v>
      </c>
      <c r="G9" s="17">
        <f>G8</f>
        <v>28090</v>
      </c>
      <c r="H9" s="36">
        <f t="shared" si="2"/>
        <v>21376490</v>
      </c>
      <c r="I9" s="36">
        <f t="shared" si="3"/>
        <v>22231549.600000001</v>
      </c>
      <c r="J9" s="18">
        <f t="shared" si="4"/>
        <v>46500</v>
      </c>
      <c r="K9" s="37">
        <f t="shared" si="5"/>
        <v>2511300</v>
      </c>
      <c r="L9" s="38" t="s">
        <v>60</v>
      </c>
    </row>
    <row r="10" spans="1:14" ht="16.5" x14ac:dyDescent="0.3">
      <c r="A10" s="4">
        <v>9</v>
      </c>
      <c r="B10" s="4">
        <v>205</v>
      </c>
      <c r="C10" s="4">
        <v>2</v>
      </c>
      <c r="D10" s="9" t="s">
        <v>21</v>
      </c>
      <c r="E10" s="9">
        <v>761</v>
      </c>
      <c r="F10" s="9">
        <f t="shared" si="1"/>
        <v>837.1</v>
      </c>
      <c r="G10" s="17">
        <f>G9</f>
        <v>28090</v>
      </c>
      <c r="H10" s="36">
        <f t="shared" si="2"/>
        <v>21376490</v>
      </c>
      <c r="I10" s="36">
        <f t="shared" si="3"/>
        <v>22231549.600000001</v>
      </c>
      <c r="J10" s="18">
        <f t="shared" si="4"/>
        <v>46500</v>
      </c>
      <c r="K10" s="37">
        <f t="shared" si="5"/>
        <v>2511300</v>
      </c>
      <c r="L10" s="38" t="s">
        <v>60</v>
      </c>
    </row>
    <row r="11" spans="1:14" ht="16.5" x14ac:dyDescent="0.3">
      <c r="A11" s="4">
        <v>10</v>
      </c>
      <c r="B11" s="4">
        <v>301</v>
      </c>
      <c r="C11" s="4">
        <v>3</v>
      </c>
      <c r="D11" s="9" t="s">
        <v>23</v>
      </c>
      <c r="E11" s="9">
        <v>686</v>
      </c>
      <c r="F11" s="9">
        <f t="shared" si="1"/>
        <v>754.6</v>
      </c>
      <c r="G11" s="17">
        <f>G10+90</f>
        <v>28180</v>
      </c>
      <c r="H11" s="36">
        <f t="shared" si="2"/>
        <v>19331480</v>
      </c>
      <c r="I11" s="36">
        <f t="shared" si="3"/>
        <v>20104739.199999999</v>
      </c>
      <c r="J11" s="18">
        <f t="shared" si="4"/>
        <v>42000</v>
      </c>
      <c r="K11" s="37">
        <f t="shared" si="5"/>
        <v>2263800</v>
      </c>
      <c r="L11" s="38" t="s">
        <v>60</v>
      </c>
    </row>
    <row r="12" spans="1:14" ht="16.5" x14ac:dyDescent="0.3">
      <c r="A12" s="4">
        <v>11</v>
      </c>
      <c r="B12" s="4">
        <v>302</v>
      </c>
      <c r="C12" s="4">
        <v>3</v>
      </c>
      <c r="D12" s="9" t="s">
        <v>23</v>
      </c>
      <c r="E12" s="9">
        <v>844</v>
      </c>
      <c r="F12" s="9">
        <f t="shared" si="1"/>
        <v>928.40000000000009</v>
      </c>
      <c r="G12" s="17">
        <f>G11</f>
        <v>28180</v>
      </c>
      <c r="H12" s="36">
        <f t="shared" si="2"/>
        <v>23783920</v>
      </c>
      <c r="I12" s="36">
        <f t="shared" si="3"/>
        <v>24735276.800000001</v>
      </c>
      <c r="J12" s="18">
        <f t="shared" si="4"/>
        <v>51500</v>
      </c>
      <c r="K12" s="37">
        <f t="shared" si="5"/>
        <v>2785200.0000000005</v>
      </c>
      <c r="L12" s="38" t="s">
        <v>60</v>
      </c>
    </row>
    <row r="13" spans="1:14" ht="16.5" x14ac:dyDescent="0.3">
      <c r="A13" s="4">
        <v>12</v>
      </c>
      <c r="B13" s="4">
        <v>304</v>
      </c>
      <c r="C13" s="4">
        <v>3</v>
      </c>
      <c r="D13" s="9" t="s">
        <v>21</v>
      </c>
      <c r="E13" s="9">
        <v>761</v>
      </c>
      <c r="F13" s="9">
        <f t="shared" si="1"/>
        <v>837.1</v>
      </c>
      <c r="G13" s="17">
        <f>G12</f>
        <v>28180</v>
      </c>
      <c r="H13" s="36">
        <f t="shared" si="2"/>
        <v>21444980</v>
      </c>
      <c r="I13" s="36">
        <f t="shared" si="3"/>
        <v>22302779.199999999</v>
      </c>
      <c r="J13" s="18">
        <f t="shared" si="4"/>
        <v>46500</v>
      </c>
      <c r="K13" s="37">
        <f t="shared" si="5"/>
        <v>2511300</v>
      </c>
      <c r="L13" s="38" t="s">
        <v>60</v>
      </c>
    </row>
    <row r="14" spans="1:14" ht="16.5" x14ac:dyDescent="0.3">
      <c r="A14" s="4">
        <v>13</v>
      </c>
      <c r="B14" s="4">
        <v>305</v>
      </c>
      <c r="C14" s="4">
        <v>3</v>
      </c>
      <c r="D14" s="9" t="s">
        <v>21</v>
      </c>
      <c r="E14" s="9">
        <v>761</v>
      </c>
      <c r="F14" s="9">
        <f t="shared" si="1"/>
        <v>837.1</v>
      </c>
      <c r="G14" s="17">
        <f>G13</f>
        <v>28180</v>
      </c>
      <c r="H14" s="36">
        <f t="shared" si="2"/>
        <v>21444980</v>
      </c>
      <c r="I14" s="36">
        <f t="shared" si="3"/>
        <v>22302779.199999999</v>
      </c>
      <c r="J14" s="18">
        <f t="shared" si="4"/>
        <v>46500</v>
      </c>
      <c r="K14" s="37">
        <f t="shared" si="5"/>
        <v>2511300</v>
      </c>
      <c r="L14" s="38" t="s">
        <v>60</v>
      </c>
    </row>
    <row r="15" spans="1:14" ht="16.5" x14ac:dyDescent="0.3">
      <c r="A15" s="4">
        <v>14</v>
      </c>
      <c r="B15" s="4">
        <v>401</v>
      </c>
      <c r="C15" s="4">
        <v>4</v>
      </c>
      <c r="D15" s="9" t="s">
        <v>23</v>
      </c>
      <c r="E15" s="9">
        <v>686</v>
      </c>
      <c r="F15" s="9">
        <f t="shared" si="1"/>
        <v>754.6</v>
      </c>
      <c r="G15" s="17">
        <f>G14+90</f>
        <v>28270</v>
      </c>
      <c r="H15" s="36">
        <f t="shared" si="2"/>
        <v>19393220</v>
      </c>
      <c r="I15" s="36">
        <f t="shared" si="3"/>
        <v>20168948.800000001</v>
      </c>
      <c r="J15" s="18">
        <f t="shared" si="4"/>
        <v>42000</v>
      </c>
      <c r="K15" s="37">
        <f t="shared" si="5"/>
        <v>2263800</v>
      </c>
      <c r="L15" s="38" t="s">
        <v>60</v>
      </c>
    </row>
    <row r="16" spans="1:14" ht="16.5" x14ac:dyDescent="0.3">
      <c r="A16" s="4">
        <v>15</v>
      </c>
      <c r="B16" s="4">
        <v>402</v>
      </c>
      <c r="C16" s="4">
        <v>4</v>
      </c>
      <c r="D16" s="9" t="s">
        <v>40</v>
      </c>
      <c r="E16" s="9">
        <v>1107</v>
      </c>
      <c r="F16" s="9">
        <f t="shared" si="1"/>
        <v>1217.7</v>
      </c>
      <c r="G16" s="17">
        <f>G15</f>
        <v>28270</v>
      </c>
      <c r="H16" s="36">
        <f t="shared" si="2"/>
        <v>31294890</v>
      </c>
      <c r="I16" s="36">
        <f t="shared" si="3"/>
        <v>32546685.600000001</v>
      </c>
      <c r="J16" s="18">
        <f t="shared" si="4"/>
        <v>68000</v>
      </c>
      <c r="K16" s="37">
        <f t="shared" si="5"/>
        <v>3653100</v>
      </c>
      <c r="L16" s="38" t="s">
        <v>60</v>
      </c>
    </row>
    <row r="17" spans="1:12" ht="16.5" x14ac:dyDescent="0.3">
      <c r="A17" s="4">
        <v>16</v>
      </c>
      <c r="B17" s="4">
        <v>403</v>
      </c>
      <c r="C17" s="4">
        <v>4</v>
      </c>
      <c r="D17" s="9" t="s">
        <v>26</v>
      </c>
      <c r="E17" s="9">
        <v>972</v>
      </c>
      <c r="F17" s="9">
        <f t="shared" si="1"/>
        <v>1069.2</v>
      </c>
      <c r="G17" s="17">
        <f>G16</f>
        <v>28270</v>
      </c>
      <c r="H17" s="36">
        <f t="shared" si="2"/>
        <v>27478440</v>
      </c>
      <c r="I17" s="36">
        <f t="shared" si="3"/>
        <v>28577577.600000001</v>
      </c>
      <c r="J17" s="18">
        <f t="shared" si="4"/>
        <v>59500</v>
      </c>
      <c r="K17" s="37">
        <f t="shared" si="5"/>
        <v>3207600</v>
      </c>
      <c r="L17" s="38" t="s">
        <v>60</v>
      </c>
    </row>
    <row r="18" spans="1:12" ht="16.5" x14ac:dyDescent="0.3">
      <c r="A18" s="4">
        <v>17</v>
      </c>
      <c r="B18" s="4">
        <v>404</v>
      </c>
      <c r="C18" s="4">
        <v>4</v>
      </c>
      <c r="D18" s="9" t="s">
        <v>21</v>
      </c>
      <c r="E18" s="9">
        <v>761</v>
      </c>
      <c r="F18" s="9">
        <f t="shared" si="1"/>
        <v>837.1</v>
      </c>
      <c r="G18" s="17">
        <f>G17</f>
        <v>28270</v>
      </c>
      <c r="H18" s="36">
        <f t="shared" si="2"/>
        <v>21513470</v>
      </c>
      <c r="I18" s="36">
        <f t="shared" si="3"/>
        <v>22374008.800000001</v>
      </c>
      <c r="J18" s="18">
        <f t="shared" si="4"/>
        <v>46500</v>
      </c>
      <c r="K18" s="37">
        <f t="shared" si="5"/>
        <v>2511300</v>
      </c>
      <c r="L18" s="38" t="s">
        <v>60</v>
      </c>
    </row>
    <row r="19" spans="1:12" ht="16.5" x14ac:dyDescent="0.3">
      <c r="A19" s="4">
        <v>18</v>
      </c>
      <c r="B19" s="4">
        <v>405</v>
      </c>
      <c r="C19" s="4">
        <v>4</v>
      </c>
      <c r="D19" s="9" t="s">
        <v>21</v>
      </c>
      <c r="E19" s="9">
        <v>761</v>
      </c>
      <c r="F19" s="9">
        <f t="shared" si="1"/>
        <v>837.1</v>
      </c>
      <c r="G19" s="17">
        <f>G18</f>
        <v>28270</v>
      </c>
      <c r="H19" s="36">
        <f t="shared" si="2"/>
        <v>21513470</v>
      </c>
      <c r="I19" s="36">
        <f t="shared" si="3"/>
        <v>22374008.800000001</v>
      </c>
      <c r="J19" s="18">
        <f t="shared" si="4"/>
        <v>46500</v>
      </c>
      <c r="K19" s="37">
        <f t="shared" si="5"/>
        <v>2511300</v>
      </c>
      <c r="L19" s="38" t="s">
        <v>60</v>
      </c>
    </row>
    <row r="20" spans="1:12" ht="16.5" x14ac:dyDescent="0.3">
      <c r="A20" s="4">
        <v>19</v>
      </c>
      <c r="B20" s="4">
        <v>501</v>
      </c>
      <c r="C20" s="4">
        <v>5</v>
      </c>
      <c r="D20" s="9" t="s">
        <v>23</v>
      </c>
      <c r="E20" s="9">
        <v>686</v>
      </c>
      <c r="F20" s="9">
        <f t="shared" si="1"/>
        <v>754.6</v>
      </c>
      <c r="G20" s="17">
        <f>G19+90</f>
        <v>28360</v>
      </c>
      <c r="H20" s="36">
        <v>0</v>
      </c>
      <c r="I20" s="36">
        <f t="shared" si="3"/>
        <v>0</v>
      </c>
      <c r="J20" s="18">
        <f t="shared" si="4"/>
        <v>0</v>
      </c>
      <c r="K20" s="37">
        <f t="shared" si="5"/>
        <v>2263800</v>
      </c>
      <c r="L20" s="38" t="s">
        <v>31</v>
      </c>
    </row>
    <row r="21" spans="1:12" ht="16.5" x14ac:dyDescent="0.3">
      <c r="A21" s="4">
        <v>20</v>
      </c>
      <c r="B21" s="4">
        <v>502</v>
      </c>
      <c r="C21" s="4">
        <v>5</v>
      </c>
      <c r="D21" s="9" t="s">
        <v>40</v>
      </c>
      <c r="E21" s="9">
        <v>1107</v>
      </c>
      <c r="F21" s="9">
        <f t="shared" si="1"/>
        <v>1217.7</v>
      </c>
      <c r="G21" s="17">
        <f>G20</f>
        <v>28360</v>
      </c>
      <c r="H21" s="36">
        <f t="shared" si="2"/>
        <v>31394520</v>
      </c>
      <c r="I21" s="36">
        <f t="shared" si="3"/>
        <v>32650300.800000001</v>
      </c>
      <c r="J21" s="18">
        <f t="shared" si="4"/>
        <v>68000</v>
      </c>
      <c r="K21" s="37">
        <f t="shared" si="5"/>
        <v>3653100</v>
      </c>
      <c r="L21" s="38" t="s">
        <v>60</v>
      </c>
    </row>
    <row r="22" spans="1:12" ht="16.5" x14ac:dyDescent="0.3">
      <c r="A22" s="4">
        <v>21</v>
      </c>
      <c r="B22" s="4">
        <v>503</v>
      </c>
      <c r="C22" s="4">
        <v>5</v>
      </c>
      <c r="D22" s="9" t="s">
        <v>26</v>
      </c>
      <c r="E22" s="9">
        <v>972</v>
      </c>
      <c r="F22" s="9">
        <f t="shared" si="1"/>
        <v>1069.2</v>
      </c>
      <c r="G22" s="17">
        <f>G21</f>
        <v>28360</v>
      </c>
      <c r="H22" s="36">
        <f t="shared" si="2"/>
        <v>27565920</v>
      </c>
      <c r="I22" s="36">
        <f t="shared" si="3"/>
        <v>28668556.800000001</v>
      </c>
      <c r="J22" s="18">
        <f t="shared" si="4"/>
        <v>59500</v>
      </c>
      <c r="K22" s="37">
        <f t="shared" si="5"/>
        <v>3207600</v>
      </c>
      <c r="L22" s="38" t="s">
        <v>60</v>
      </c>
    </row>
    <row r="23" spans="1:12" ht="16.5" x14ac:dyDescent="0.3">
      <c r="A23" s="4">
        <v>22</v>
      </c>
      <c r="B23" s="4">
        <v>504</v>
      </c>
      <c r="C23" s="4">
        <v>5</v>
      </c>
      <c r="D23" s="9" t="s">
        <v>21</v>
      </c>
      <c r="E23" s="9">
        <v>761</v>
      </c>
      <c r="F23" s="9">
        <f t="shared" si="1"/>
        <v>837.1</v>
      </c>
      <c r="G23" s="17">
        <f>G22</f>
        <v>28360</v>
      </c>
      <c r="H23" s="36">
        <f t="shared" si="2"/>
        <v>21581960</v>
      </c>
      <c r="I23" s="36">
        <f t="shared" si="3"/>
        <v>22445238.400000002</v>
      </c>
      <c r="J23" s="18">
        <f t="shared" si="4"/>
        <v>47000</v>
      </c>
      <c r="K23" s="37">
        <f t="shared" si="5"/>
        <v>2511300</v>
      </c>
      <c r="L23" s="38" t="s">
        <v>60</v>
      </c>
    </row>
    <row r="24" spans="1:12" ht="16.5" x14ac:dyDescent="0.3">
      <c r="A24" s="4">
        <v>23</v>
      </c>
      <c r="B24" s="4">
        <v>505</v>
      </c>
      <c r="C24" s="4">
        <v>5</v>
      </c>
      <c r="D24" s="9" t="s">
        <v>21</v>
      </c>
      <c r="E24" s="9">
        <v>761</v>
      </c>
      <c r="F24" s="9">
        <f t="shared" si="1"/>
        <v>837.1</v>
      </c>
      <c r="G24" s="17">
        <f>G23</f>
        <v>28360</v>
      </c>
      <c r="H24" s="36">
        <f t="shared" si="2"/>
        <v>21581960</v>
      </c>
      <c r="I24" s="36">
        <f t="shared" si="3"/>
        <v>22445238.400000002</v>
      </c>
      <c r="J24" s="18">
        <f t="shared" si="4"/>
        <v>47000</v>
      </c>
      <c r="K24" s="37">
        <f t="shared" si="5"/>
        <v>2511300</v>
      </c>
      <c r="L24" s="38" t="s">
        <v>60</v>
      </c>
    </row>
    <row r="25" spans="1:12" ht="16.5" x14ac:dyDescent="0.3">
      <c r="A25" s="4">
        <v>24</v>
      </c>
      <c r="B25" s="4">
        <v>601</v>
      </c>
      <c r="C25" s="4">
        <v>6</v>
      </c>
      <c r="D25" s="9" t="s">
        <v>23</v>
      </c>
      <c r="E25" s="9">
        <v>686</v>
      </c>
      <c r="F25" s="9">
        <f t="shared" si="1"/>
        <v>754.6</v>
      </c>
      <c r="G25" s="17">
        <f>G24+90</f>
        <v>28450</v>
      </c>
      <c r="H25" s="36">
        <f t="shared" si="2"/>
        <v>19516700</v>
      </c>
      <c r="I25" s="36">
        <f t="shared" si="3"/>
        <v>20297368</v>
      </c>
      <c r="J25" s="18">
        <f t="shared" si="4"/>
        <v>42500</v>
      </c>
      <c r="K25" s="37">
        <f t="shared" si="5"/>
        <v>2263800</v>
      </c>
      <c r="L25" s="38" t="s">
        <v>60</v>
      </c>
    </row>
    <row r="26" spans="1:12" ht="16.5" x14ac:dyDescent="0.3">
      <c r="A26" s="4">
        <v>25</v>
      </c>
      <c r="B26" s="4">
        <v>602</v>
      </c>
      <c r="C26" s="4">
        <v>6</v>
      </c>
      <c r="D26" s="9" t="s">
        <v>40</v>
      </c>
      <c r="E26" s="9">
        <v>1107</v>
      </c>
      <c r="F26" s="9">
        <f t="shared" si="1"/>
        <v>1217.7</v>
      </c>
      <c r="G26" s="17">
        <f>G25</f>
        <v>28450</v>
      </c>
      <c r="H26" s="36">
        <f t="shared" si="2"/>
        <v>31494150</v>
      </c>
      <c r="I26" s="36">
        <f t="shared" si="3"/>
        <v>32753916</v>
      </c>
      <c r="J26" s="18">
        <f t="shared" si="4"/>
        <v>68000</v>
      </c>
      <c r="K26" s="37">
        <f t="shared" si="5"/>
        <v>3653100</v>
      </c>
      <c r="L26" s="38" t="s">
        <v>60</v>
      </c>
    </row>
    <row r="27" spans="1:12" ht="16.5" x14ac:dyDescent="0.3">
      <c r="A27" s="4">
        <v>26</v>
      </c>
      <c r="B27" s="4">
        <v>603</v>
      </c>
      <c r="C27" s="4">
        <v>6</v>
      </c>
      <c r="D27" s="9" t="s">
        <v>26</v>
      </c>
      <c r="E27" s="9">
        <v>972</v>
      </c>
      <c r="F27" s="9">
        <f t="shared" si="1"/>
        <v>1069.2</v>
      </c>
      <c r="G27" s="17">
        <f>G26</f>
        <v>28450</v>
      </c>
      <c r="H27" s="36">
        <f t="shared" si="2"/>
        <v>27653400</v>
      </c>
      <c r="I27" s="36">
        <f t="shared" si="3"/>
        <v>28759536</v>
      </c>
      <c r="J27" s="18">
        <f t="shared" si="4"/>
        <v>60000</v>
      </c>
      <c r="K27" s="37">
        <f t="shared" si="5"/>
        <v>3207600</v>
      </c>
      <c r="L27" s="38" t="s">
        <v>60</v>
      </c>
    </row>
    <row r="28" spans="1:12" ht="16.5" x14ac:dyDescent="0.3">
      <c r="A28" s="4">
        <v>27</v>
      </c>
      <c r="B28" s="4">
        <v>604</v>
      </c>
      <c r="C28" s="4">
        <v>6</v>
      </c>
      <c r="D28" s="9" t="s">
        <v>21</v>
      </c>
      <c r="E28" s="9">
        <v>761</v>
      </c>
      <c r="F28" s="9">
        <f t="shared" si="1"/>
        <v>837.1</v>
      </c>
      <c r="G28" s="17">
        <f>G27</f>
        <v>28450</v>
      </c>
      <c r="H28" s="36">
        <f t="shared" si="2"/>
        <v>21650450</v>
      </c>
      <c r="I28" s="36">
        <f t="shared" si="3"/>
        <v>22516468</v>
      </c>
      <c r="J28" s="18">
        <f t="shared" si="4"/>
        <v>47000</v>
      </c>
      <c r="K28" s="37">
        <f t="shared" si="5"/>
        <v>2511300</v>
      </c>
      <c r="L28" s="38" t="s">
        <v>60</v>
      </c>
    </row>
    <row r="29" spans="1:12" ht="16.5" x14ac:dyDescent="0.3">
      <c r="A29" s="4">
        <v>28</v>
      </c>
      <c r="B29" s="4">
        <v>605</v>
      </c>
      <c r="C29" s="4">
        <v>6</v>
      </c>
      <c r="D29" s="9" t="s">
        <v>21</v>
      </c>
      <c r="E29" s="9">
        <v>761</v>
      </c>
      <c r="F29" s="9">
        <f t="shared" si="1"/>
        <v>837.1</v>
      </c>
      <c r="G29" s="17">
        <f>G28</f>
        <v>28450</v>
      </c>
      <c r="H29" s="36">
        <f t="shared" si="2"/>
        <v>21650450</v>
      </c>
      <c r="I29" s="36">
        <f t="shared" si="3"/>
        <v>22516468</v>
      </c>
      <c r="J29" s="18">
        <f t="shared" si="4"/>
        <v>47000</v>
      </c>
      <c r="K29" s="37">
        <f t="shared" si="5"/>
        <v>2511300</v>
      </c>
      <c r="L29" s="38" t="s">
        <v>60</v>
      </c>
    </row>
    <row r="30" spans="1:12" ht="16.5" x14ac:dyDescent="0.3">
      <c r="A30" s="4">
        <v>29</v>
      </c>
      <c r="B30" s="4">
        <v>701</v>
      </c>
      <c r="C30" s="4">
        <v>7</v>
      </c>
      <c r="D30" s="9" t="s">
        <v>23</v>
      </c>
      <c r="E30" s="9">
        <v>686</v>
      </c>
      <c r="F30" s="9">
        <f t="shared" si="1"/>
        <v>754.6</v>
      </c>
      <c r="G30" s="17">
        <f>G29+90</f>
        <v>28540</v>
      </c>
      <c r="H30" s="36">
        <f t="shared" si="2"/>
        <v>19578440</v>
      </c>
      <c r="I30" s="36">
        <f t="shared" si="3"/>
        <v>20361577.600000001</v>
      </c>
      <c r="J30" s="18">
        <f t="shared" si="4"/>
        <v>42500</v>
      </c>
      <c r="K30" s="37">
        <f t="shared" si="5"/>
        <v>2263800</v>
      </c>
      <c r="L30" s="38" t="s">
        <v>60</v>
      </c>
    </row>
    <row r="31" spans="1:12" ht="16.5" x14ac:dyDescent="0.3">
      <c r="A31" s="4">
        <v>30</v>
      </c>
      <c r="B31" s="4">
        <v>702</v>
      </c>
      <c r="C31" s="4">
        <v>7</v>
      </c>
      <c r="D31" s="9" t="s">
        <v>40</v>
      </c>
      <c r="E31" s="9">
        <v>1107</v>
      </c>
      <c r="F31" s="9">
        <f t="shared" si="1"/>
        <v>1217.7</v>
      </c>
      <c r="G31" s="17">
        <f>G30</f>
        <v>28540</v>
      </c>
      <c r="H31" s="36">
        <f t="shared" si="2"/>
        <v>31593780</v>
      </c>
      <c r="I31" s="36">
        <f t="shared" si="3"/>
        <v>32857531.200000003</v>
      </c>
      <c r="J31" s="18">
        <f t="shared" si="4"/>
        <v>68500</v>
      </c>
      <c r="K31" s="37">
        <f t="shared" si="5"/>
        <v>3653100</v>
      </c>
      <c r="L31" s="38" t="s">
        <v>60</v>
      </c>
    </row>
    <row r="32" spans="1:12" ht="16.5" x14ac:dyDescent="0.3">
      <c r="A32" s="4">
        <v>31</v>
      </c>
      <c r="B32" s="4">
        <v>703</v>
      </c>
      <c r="C32" s="4">
        <v>7</v>
      </c>
      <c r="D32" s="9" t="s">
        <v>26</v>
      </c>
      <c r="E32" s="9">
        <v>972</v>
      </c>
      <c r="F32" s="9">
        <f t="shared" si="1"/>
        <v>1069.2</v>
      </c>
      <c r="G32" s="17">
        <f>G31</f>
        <v>28540</v>
      </c>
      <c r="H32" s="36">
        <f t="shared" si="2"/>
        <v>27740880</v>
      </c>
      <c r="I32" s="36">
        <f t="shared" si="3"/>
        <v>28850515.199999999</v>
      </c>
      <c r="J32" s="18">
        <f t="shared" si="4"/>
        <v>60000</v>
      </c>
      <c r="K32" s="37">
        <f t="shared" si="5"/>
        <v>3207600</v>
      </c>
      <c r="L32" s="38" t="s">
        <v>60</v>
      </c>
    </row>
    <row r="33" spans="1:12" ht="16.5" x14ac:dyDescent="0.3">
      <c r="A33" s="4">
        <v>32</v>
      </c>
      <c r="B33" s="4">
        <v>704</v>
      </c>
      <c r="C33" s="4">
        <v>7</v>
      </c>
      <c r="D33" s="9" t="s">
        <v>21</v>
      </c>
      <c r="E33" s="9">
        <v>761</v>
      </c>
      <c r="F33" s="9">
        <f t="shared" si="1"/>
        <v>837.1</v>
      </c>
      <c r="G33" s="17">
        <f>G32</f>
        <v>28540</v>
      </c>
      <c r="H33" s="36">
        <f t="shared" si="2"/>
        <v>21718940</v>
      </c>
      <c r="I33" s="36">
        <f t="shared" si="3"/>
        <v>22587697.600000001</v>
      </c>
      <c r="J33" s="18">
        <f t="shared" si="4"/>
        <v>47000</v>
      </c>
      <c r="K33" s="37">
        <f t="shared" si="5"/>
        <v>2511300</v>
      </c>
      <c r="L33" s="38" t="s">
        <v>60</v>
      </c>
    </row>
    <row r="34" spans="1:12" ht="16.5" x14ac:dyDescent="0.3">
      <c r="A34" s="4">
        <v>33</v>
      </c>
      <c r="B34" s="4">
        <v>705</v>
      </c>
      <c r="C34" s="4">
        <v>7</v>
      </c>
      <c r="D34" s="9" t="s">
        <v>21</v>
      </c>
      <c r="E34" s="9">
        <v>761</v>
      </c>
      <c r="F34" s="9">
        <f t="shared" si="1"/>
        <v>837.1</v>
      </c>
      <c r="G34" s="17">
        <f>G33</f>
        <v>28540</v>
      </c>
      <c r="H34" s="36">
        <f t="shared" si="2"/>
        <v>21718940</v>
      </c>
      <c r="I34" s="36">
        <f t="shared" si="3"/>
        <v>22587697.600000001</v>
      </c>
      <c r="J34" s="18">
        <f t="shared" si="4"/>
        <v>47000</v>
      </c>
      <c r="K34" s="37">
        <f t="shared" si="5"/>
        <v>2511300</v>
      </c>
      <c r="L34" s="38" t="s">
        <v>60</v>
      </c>
    </row>
    <row r="35" spans="1:12" ht="16.5" x14ac:dyDescent="0.3">
      <c r="A35" s="4">
        <v>34</v>
      </c>
      <c r="B35" s="4">
        <v>801</v>
      </c>
      <c r="C35" s="4">
        <v>8</v>
      </c>
      <c r="D35" s="9" t="s">
        <v>23</v>
      </c>
      <c r="E35" s="9">
        <v>686</v>
      </c>
      <c r="F35" s="9">
        <f t="shared" si="1"/>
        <v>754.6</v>
      </c>
      <c r="G35" s="17">
        <f>G34+90</f>
        <v>28630</v>
      </c>
      <c r="H35" s="36">
        <f t="shared" si="2"/>
        <v>19640180</v>
      </c>
      <c r="I35" s="36">
        <f t="shared" si="3"/>
        <v>20425787.199999999</v>
      </c>
      <c r="J35" s="18">
        <f t="shared" si="4"/>
        <v>42500</v>
      </c>
      <c r="K35" s="37">
        <f t="shared" si="5"/>
        <v>2263800</v>
      </c>
      <c r="L35" s="38" t="s">
        <v>60</v>
      </c>
    </row>
    <row r="36" spans="1:12" ht="16.5" x14ac:dyDescent="0.3">
      <c r="A36" s="4">
        <v>35</v>
      </c>
      <c r="B36" s="4">
        <v>802</v>
      </c>
      <c r="C36" s="4">
        <v>8</v>
      </c>
      <c r="D36" s="9" t="s">
        <v>40</v>
      </c>
      <c r="E36" s="9">
        <v>1107</v>
      </c>
      <c r="F36" s="9">
        <f t="shared" si="1"/>
        <v>1217.7</v>
      </c>
      <c r="G36" s="17">
        <f>G35</f>
        <v>28630</v>
      </c>
      <c r="H36" s="36">
        <f t="shared" si="2"/>
        <v>31693410</v>
      </c>
      <c r="I36" s="36">
        <f t="shared" si="3"/>
        <v>32961146.400000002</v>
      </c>
      <c r="J36" s="18">
        <f t="shared" si="4"/>
        <v>68500</v>
      </c>
      <c r="K36" s="37">
        <f t="shared" si="5"/>
        <v>3653100</v>
      </c>
      <c r="L36" s="38" t="s">
        <v>60</v>
      </c>
    </row>
    <row r="37" spans="1:12" ht="16.5" x14ac:dyDescent="0.3">
      <c r="A37" s="4">
        <v>36</v>
      </c>
      <c r="B37" s="4">
        <v>803</v>
      </c>
      <c r="C37" s="4">
        <v>8</v>
      </c>
      <c r="D37" s="9" t="s">
        <v>26</v>
      </c>
      <c r="E37" s="9">
        <v>972</v>
      </c>
      <c r="F37" s="9">
        <f t="shared" si="1"/>
        <v>1069.2</v>
      </c>
      <c r="G37" s="17">
        <f>G36</f>
        <v>28630</v>
      </c>
      <c r="H37" s="36">
        <f t="shared" si="2"/>
        <v>27828360</v>
      </c>
      <c r="I37" s="36">
        <f t="shared" si="3"/>
        <v>28941494.400000002</v>
      </c>
      <c r="J37" s="18">
        <f t="shared" si="4"/>
        <v>60500</v>
      </c>
      <c r="K37" s="37">
        <f t="shared" si="5"/>
        <v>3207600</v>
      </c>
      <c r="L37" s="38" t="s">
        <v>60</v>
      </c>
    </row>
    <row r="38" spans="1:12" ht="16.5" x14ac:dyDescent="0.3">
      <c r="A38" s="4">
        <v>37</v>
      </c>
      <c r="B38" s="4">
        <v>804</v>
      </c>
      <c r="C38" s="4">
        <v>8</v>
      </c>
      <c r="D38" s="9" t="s">
        <v>21</v>
      </c>
      <c r="E38" s="9">
        <v>761</v>
      </c>
      <c r="F38" s="9">
        <f t="shared" si="1"/>
        <v>837.1</v>
      </c>
      <c r="G38" s="17">
        <f>G37</f>
        <v>28630</v>
      </c>
      <c r="H38" s="36">
        <f t="shared" si="2"/>
        <v>21787430</v>
      </c>
      <c r="I38" s="36">
        <f t="shared" si="3"/>
        <v>22658927.199999999</v>
      </c>
      <c r="J38" s="18">
        <f t="shared" si="4"/>
        <v>47000</v>
      </c>
      <c r="K38" s="37">
        <f t="shared" si="5"/>
        <v>2511300</v>
      </c>
      <c r="L38" s="38" t="s">
        <v>60</v>
      </c>
    </row>
    <row r="39" spans="1:12" ht="16.5" x14ac:dyDescent="0.3">
      <c r="A39" s="4">
        <v>38</v>
      </c>
      <c r="B39" s="4">
        <v>805</v>
      </c>
      <c r="C39" s="4">
        <v>8</v>
      </c>
      <c r="D39" s="9" t="s">
        <v>21</v>
      </c>
      <c r="E39" s="9">
        <v>761</v>
      </c>
      <c r="F39" s="9">
        <f t="shared" si="1"/>
        <v>837.1</v>
      </c>
      <c r="G39" s="17">
        <f>G38</f>
        <v>28630</v>
      </c>
      <c r="H39" s="36">
        <v>0</v>
      </c>
      <c r="I39" s="36">
        <f t="shared" si="3"/>
        <v>0</v>
      </c>
      <c r="J39" s="18">
        <f t="shared" si="4"/>
        <v>0</v>
      </c>
      <c r="K39" s="37">
        <f t="shared" si="5"/>
        <v>2511300</v>
      </c>
      <c r="L39" s="38" t="s">
        <v>31</v>
      </c>
    </row>
    <row r="40" spans="1:12" ht="16.5" x14ac:dyDescent="0.3">
      <c r="A40" s="4">
        <v>39</v>
      </c>
      <c r="B40" s="4">
        <v>901</v>
      </c>
      <c r="C40" s="4">
        <v>9</v>
      </c>
      <c r="D40" s="9" t="s">
        <v>23</v>
      </c>
      <c r="E40" s="9">
        <v>686</v>
      </c>
      <c r="F40" s="9">
        <f t="shared" si="1"/>
        <v>754.6</v>
      </c>
      <c r="G40" s="17">
        <f>G39+90</f>
        <v>28720</v>
      </c>
      <c r="H40" s="36">
        <v>0</v>
      </c>
      <c r="I40" s="36">
        <f t="shared" si="3"/>
        <v>0</v>
      </c>
      <c r="J40" s="18">
        <f t="shared" si="4"/>
        <v>0</v>
      </c>
      <c r="K40" s="37">
        <f t="shared" si="5"/>
        <v>2263800</v>
      </c>
      <c r="L40" s="38" t="s">
        <v>31</v>
      </c>
    </row>
    <row r="41" spans="1:12" ht="16.5" x14ac:dyDescent="0.3">
      <c r="A41" s="4">
        <v>40</v>
      </c>
      <c r="B41" s="4">
        <v>902</v>
      </c>
      <c r="C41" s="4">
        <v>9</v>
      </c>
      <c r="D41" s="9" t="s">
        <v>40</v>
      </c>
      <c r="E41" s="9">
        <v>1107</v>
      </c>
      <c r="F41" s="9">
        <f t="shared" si="1"/>
        <v>1217.7</v>
      </c>
      <c r="G41" s="17">
        <f>G40</f>
        <v>28720</v>
      </c>
      <c r="H41" s="36">
        <f t="shared" si="2"/>
        <v>31793040</v>
      </c>
      <c r="I41" s="36">
        <f t="shared" si="3"/>
        <v>33064761.600000001</v>
      </c>
      <c r="J41" s="18">
        <f t="shared" si="4"/>
        <v>69000</v>
      </c>
      <c r="K41" s="37">
        <f t="shared" si="5"/>
        <v>3653100</v>
      </c>
      <c r="L41" s="38" t="s">
        <v>60</v>
      </c>
    </row>
    <row r="42" spans="1:12" ht="16.5" x14ac:dyDescent="0.3">
      <c r="A42" s="4">
        <v>41</v>
      </c>
      <c r="B42" s="4">
        <v>903</v>
      </c>
      <c r="C42" s="4">
        <v>9</v>
      </c>
      <c r="D42" s="9" t="s">
        <v>26</v>
      </c>
      <c r="E42" s="9">
        <v>972</v>
      </c>
      <c r="F42" s="9">
        <f t="shared" si="1"/>
        <v>1069.2</v>
      </c>
      <c r="G42" s="17">
        <f>G41</f>
        <v>28720</v>
      </c>
      <c r="H42" s="36">
        <f t="shared" si="2"/>
        <v>27915840</v>
      </c>
      <c r="I42" s="36">
        <f t="shared" si="3"/>
        <v>29032473.600000001</v>
      </c>
      <c r="J42" s="18">
        <f t="shared" si="4"/>
        <v>60500</v>
      </c>
      <c r="K42" s="37">
        <f t="shared" si="5"/>
        <v>3207600</v>
      </c>
      <c r="L42" s="38" t="s">
        <v>60</v>
      </c>
    </row>
    <row r="43" spans="1:12" ht="16.5" x14ac:dyDescent="0.3">
      <c r="A43" s="4">
        <v>42</v>
      </c>
      <c r="B43" s="4">
        <v>904</v>
      </c>
      <c r="C43" s="4">
        <v>9</v>
      </c>
      <c r="D43" s="9" t="s">
        <v>21</v>
      </c>
      <c r="E43" s="9">
        <v>761</v>
      </c>
      <c r="F43" s="9">
        <f t="shared" si="1"/>
        <v>837.1</v>
      </c>
      <c r="G43" s="17">
        <f>G42</f>
        <v>28720</v>
      </c>
      <c r="H43" s="36">
        <f t="shared" si="2"/>
        <v>21855920</v>
      </c>
      <c r="I43" s="36">
        <f t="shared" si="3"/>
        <v>22730156.800000001</v>
      </c>
      <c r="J43" s="18">
        <f t="shared" si="4"/>
        <v>47500</v>
      </c>
      <c r="K43" s="37">
        <f t="shared" si="5"/>
        <v>2511300</v>
      </c>
      <c r="L43" s="38" t="s">
        <v>60</v>
      </c>
    </row>
    <row r="44" spans="1:12" ht="16.5" x14ac:dyDescent="0.3">
      <c r="A44" s="4">
        <v>43</v>
      </c>
      <c r="B44" s="4">
        <v>905</v>
      </c>
      <c r="C44" s="4">
        <v>9</v>
      </c>
      <c r="D44" s="9" t="s">
        <v>21</v>
      </c>
      <c r="E44" s="9">
        <v>761</v>
      </c>
      <c r="F44" s="9">
        <f t="shared" si="1"/>
        <v>837.1</v>
      </c>
      <c r="G44" s="17">
        <f>G43</f>
        <v>28720</v>
      </c>
      <c r="H44" s="36">
        <f t="shared" si="2"/>
        <v>21855920</v>
      </c>
      <c r="I44" s="36">
        <f t="shared" si="3"/>
        <v>22730156.800000001</v>
      </c>
      <c r="J44" s="18">
        <f t="shared" si="4"/>
        <v>47500</v>
      </c>
      <c r="K44" s="37">
        <f t="shared" si="5"/>
        <v>2511300</v>
      </c>
      <c r="L44" s="38" t="s">
        <v>60</v>
      </c>
    </row>
    <row r="45" spans="1:12" ht="16.5" x14ac:dyDescent="0.3">
      <c r="A45" s="4">
        <v>44</v>
      </c>
      <c r="B45" s="4">
        <v>1001</v>
      </c>
      <c r="C45" s="4">
        <v>10</v>
      </c>
      <c r="D45" s="9" t="s">
        <v>23</v>
      </c>
      <c r="E45" s="9">
        <v>686</v>
      </c>
      <c r="F45" s="9">
        <f t="shared" si="1"/>
        <v>754.6</v>
      </c>
      <c r="G45" s="17">
        <f>G44+90</f>
        <v>28810</v>
      </c>
      <c r="H45" s="36">
        <f t="shared" si="2"/>
        <v>19763660</v>
      </c>
      <c r="I45" s="36">
        <f t="shared" si="3"/>
        <v>20554206.400000002</v>
      </c>
      <c r="J45" s="18">
        <f t="shared" si="4"/>
        <v>43000</v>
      </c>
      <c r="K45" s="37">
        <f t="shared" si="5"/>
        <v>2263800</v>
      </c>
      <c r="L45" s="38" t="s">
        <v>60</v>
      </c>
    </row>
    <row r="46" spans="1:12" ht="16.5" x14ac:dyDescent="0.3">
      <c r="A46" s="4">
        <v>45</v>
      </c>
      <c r="B46" s="4">
        <v>1002</v>
      </c>
      <c r="C46" s="4">
        <v>10</v>
      </c>
      <c r="D46" s="9" t="s">
        <v>40</v>
      </c>
      <c r="E46" s="9">
        <v>1107</v>
      </c>
      <c r="F46" s="9">
        <f t="shared" si="1"/>
        <v>1217.7</v>
      </c>
      <c r="G46" s="17">
        <f>G45</f>
        <v>28810</v>
      </c>
      <c r="H46" s="36">
        <f t="shared" si="2"/>
        <v>31892670</v>
      </c>
      <c r="I46" s="36">
        <f t="shared" si="3"/>
        <v>33168376.800000001</v>
      </c>
      <c r="J46" s="18">
        <f t="shared" si="4"/>
        <v>69000</v>
      </c>
      <c r="K46" s="37">
        <f t="shared" si="5"/>
        <v>3653100</v>
      </c>
      <c r="L46" s="38" t="s">
        <v>60</v>
      </c>
    </row>
    <row r="47" spans="1:12" ht="16.5" x14ac:dyDescent="0.3">
      <c r="A47" s="4">
        <v>46</v>
      </c>
      <c r="B47" s="4">
        <v>1003</v>
      </c>
      <c r="C47" s="4">
        <v>10</v>
      </c>
      <c r="D47" s="9" t="s">
        <v>22</v>
      </c>
      <c r="E47" s="9">
        <v>490</v>
      </c>
      <c r="F47" s="9">
        <f t="shared" si="1"/>
        <v>539</v>
      </c>
      <c r="G47" s="17">
        <f>G46</f>
        <v>28810</v>
      </c>
      <c r="H47" s="36">
        <f t="shared" si="2"/>
        <v>14116900</v>
      </c>
      <c r="I47" s="36">
        <f t="shared" si="3"/>
        <v>14681576</v>
      </c>
      <c r="J47" s="18">
        <f t="shared" si="4"/>
        <v>30500</v>
      </c>
      <c r="K47" s="37">
        <f t="shared" si="5"/>
        <v>1617000</v>
      </c>
      <c r="L47" s="38" t="s">
        <v>60</v>
      </c>
    </row>
    <row r="48" spans="1:12" ht="16.5" x14ac:dyDescent="0.3">
      <c r="A48" s="4">
        <v>47</v>
      </c>
      <c r="B48" s="4">
        <v>1004</v>
      </c>
      <c r="C48" s="4">
        <v>10</v>
      </c>
      <c r="D48" s="9" t="s">
        <v>21</v>
      </c>
      <c r="E48" s="9">
        <v>761</v>
      </c>
      <c r="F48" s="9">
        <f t="shared" si="1"/>
        <v>837.1</v>
      </c>
      <c r="G48" s="17">
        <f>G47</f>
        <v>28810</v>
      </c>
      <c r="H48" s="36">
        <v>0</v>
      </c>
      <c r="I48" s="36">
        <f t="shared" si="3"/>
        <v>0</v>
      </c>
      <c r="J48" s="18">
        <f t="shared" si="4"/>
        <v>0</v>
      </c>
      <c r="K48" s="37">
        <f t="shared" si="5"/>
        <v>2511300</v>
      </c>
      <c r="L48" s="38" t="s">
        <v>31</v>
      </c>
    </row>
    <row r="49" spans="1:12" ht="16.5" x14ac:dyDescent="0.3">
      <c r="A49" s="4">
        <v>48</v>
      </c>
      <c r="B49" s="4">
        <v>1005</v>
      </c>
      <c r="C49" s="4">
        <v>10</v>
      </c>
      <c r="D49" s="9" t="s">
        <v>21</v>
      </c>
      <c r="E49" s="9">
        <v>761</v>
      </c>
      <c r="F49" s="9">
        <f t="shared" si="1"/>
        <v>837.1</v>
      </c>
      <c r="G49" s="17">
        <f>G48</f>
        <v>28810</v>
      </c>
      <c r="H49" s="36">
        <f t="shared" si="2"/>
        <v>21924410</v>
      </c>
      <c r="I49" s="36">
        <f t="shared" si="3"/>
        <v>22801386.400000002</v>
      </c>
      <c r="J49" s="18">
        <f t="shared" si="4"/>
        <v>47500</v>
      </c>
      <c r="K49" s="37">
        <f t="shared" si="5"/>
        <v>2511300</v>
      </c>
      <c r="L49" s="38" t="s">
        <v>60</v>
      </c>
    </row>
    <row r="50" spans="1:12" ht="16.5" x14ac:dyDescent="0.3">
      <c r="A50" s="4">
        <v>49</v>
      </c>
      <c r="B50" s="4">
        <v>1101</v>
      </c>
      <c r="C50" s="4">
        <v>11</v>
      </c>
      <c r="D50" s="9" t="s">
        <v>23</v>
      </c>
      <c r="E50" s="9">
        <v>686</v>
      </c>
      <c r="F50" s="9">
        <f t="shared" si="1"/>
        <v>754.6</v>
      </c>
      <c r="G50" s="17">
        <f>G49+90</f>
        <v>28900</v>
      </c>
      <c r="H50" s="36">
        <f t="shared" si="2"/>
        <v>19825400</v>
      </c>
      <c r="I50" s="36">
        <f t="shared" si="3"/>
        <v>20618416</v>
      </c>
      <c r="J50" s="18">
        <f t="shared" si="4"/>
        <v>43000</v>
      </c>
      <c r="K50" s="37">
        <f t="shared" si="5"/>
        <v>2263800</v>
      </c>
      <c r="L50" s="38" t="s">
        <v>60</v>
      </c>
    </row>
    <row r="51" spans="1:12" ht="16.5" x14ac:dyDescent="0.3">
      <c r="A51" s="4">
        <v>50</v>
      </c>
      <c r="B51" s="4">
        <v>1102</v>
      </c>
      <c r="C51" s="4">
        <v>11</v>
      </c>
      <c r="D51" s="39" t="s">
        <v>40</v>
      </c>
      <c r="E51" s="40">
        <v>1107</v>
      </c>
      <c r="F51" s="9">
        <f t="shared" si="1"/>
        <v>1217.7</v>
      </c>
      <c r="G51" s="17">
        <f>G50</f>
        <v>28900</v>
      </c>
      <c r="H51" s="36">
        <f t="shared" ref="H51" si="6">E51*G51</f>
        <v>31992300</v>
      </c>
      <c r="I51" s="36">
        <f t="shared" ref="I51" si="7">H51*1.04</f>
        <v>33271992</v>
      </c>
      <c r="J51" s="18">
        <f t="shared" ref="J51" si="8">MROUND((I51*0.025/12),500)</f>
        <v>69500</v>
      </c>
      <c r="K51" s="37">
        <f t="shared" si="5"/>
        <v>3653100</v>
      </c>
      <c r="L51" s="38" t="s">
        <v>60</v>
      </c>
    </row>
    <row r="52" spans="1:12" ht="16.5" x14ac:dyDescent="0.3">
      <c r="A52" s="4">
        <v>51</v>
      </c>
      <c r="B52" s="4">
        <v>1103</v>
      </c>
      <c r="C52" s="4">
        <v>11</v>
      </c>
      <c r="D52" s="39" t="s">
        <v>26</v>
      </c>
      <c r="E52" s="40">
        <v>972</v>
      </c>
      <c r="F52" s="9">
        <f t="shared" si="1"/>
        <v>1069.2</v>
      </c>
      <c r="G52" s="17">
        <f>G51</f>
        <v>28900</v>
      </c>
      <c r="H52" s="36">
        <v>0</v>
      </c>
      <c r="I52" s="36">
        <f t="shared" si="3"/>
        <v>0</v>
      </c>
      <c r="J52" s="18">
        <f t="shared" si="4"/>
        <v>0</v>
      </c>
      <c r="K52" s="37">
        <f t="shared" si="5"/>
        <v>3207600</v>
      </c>
      <c r="L52" s="38" t="s">
        <v>31</v>
      </c>
    </row>
    <row r="53" spans="1:12" ht="16.5" x14ac:dyDescent="0.3">
      <c r="A53" s="4">
        <v>52</v>
      </c>
      <c r="B53" s="4">
        <v>1104</v>
      </c>
      <c r="C53" s="4">
        <v>11</v>
      </c>
      <c r="D53" s="39" t="s">
        <v>21</v>
      </c>
      <c r="E53" s="40">
        <v>761</v>
      </c>
      <c r="F53" s="9">
        <f t="shared" si="1"/>
        <v>837.1</v>
      </c>
      <c r="G53" s="17">
        <f>G52</f>
        <v>28900</v>
      </c>
      <c r="H53" s="36">
        <f t="shared" si="2"/>
        <v>21992900</v>
      </c>
      <c r="I53" s="36">
        <f t="shared" si="3"/>
        <v>22872616</v>
      </c>
      <c r="J53" s="18">
        <f t="shared" si="4"/>
        <v>47500</v>
      </c>
      <c r="K53" s="37">
        <f t="shared" si="5"/>
        <v>2511300</v>
      </c>
      <c r="L53" s="38" t="s">
        <v>60</v>
      </c>
    </row>
    <row r="54" spans="1:12" ht="16.5" x14ac:dyDescent="0.3">
      <c r="A54" s="4">
        <v>53</v>
      </c>
      <c r="B54" s="4">
        <v>1105</v>
      </c>
      <c r="C54" s="4">
        <v>11</v>
      </c>
      <c r="D54" s="39" t="s">
        <v>21</v>
      </c>
      <c r="E54" s="40">
        <v>761</v>
      </c>
      <c r="F54" s="9">
        <f t="shared" si="1"/>
        <v>837.1</v>
      </c>
      <c r="G54" s="17">
        <f>G53</f>
        <v>28900</v>
      </c>
      <c r="H54" s="36">
        <v>0</v>
      </c>
      <c r="I54" s="36">
        <f t="shared" si="3"/>
        <v>0</v>
      </c>
      <c r="J54" s="18">
        <f t="shared" si="4"/>
        <v>0</v>
      </c>
      <c r="K54" s="37">
        <f t="shared" si="5"/>
        <v>2511300</v>
      </c>
      <c r="L54" s="38" t="s">
        <v>31</v>
      </c>
    </row>
    <row r="55" spans="1:12" ht="16.5" x14ac:dyDescent="0.3">
      <c r="A55" s="72" t="s">
        <v>4</v>
      </c>
      <c r="B55" s="73"/>
      <c r="C55" s="73"/>
      <c r="D55" s="74"/>
      <c r="E55" s="41">
        <f t="shared" ref="E55:I55" si="9">SUM(E2:E54)</f>
        <v>44754</v>
      </c>
      <c r="F55" s="41">
        <f t="shared" si="9"/>
        <v>49229.399999999958</v>
      </c>
      <c r="G55" s="42"/>
      <c r="H55" s="43">
        <f t="shared" si="9"/>
        <v>1140767510</v>
      </c>
      <c r="I55" s="43">
        <f t="shared" si="9"/>
        <v>1186398210.4000001</v>
      </c>
      <c r="J55" s="44"/>
      <c r="K55" s="43">
        <f>SUM(K2:K54)</f>
        <v>147688200</v>
      </c>
    </row>
  </sheetData>
  <mergeCells count="1">
    <mergeCell ref="A55:D55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O16"/>
  <sheetViews>
    <sheetView workbookViewId="0">
      <selection activeCell="H5" sqref="H5"/>
    </sheetView>
  </sheetViews>
  <sheetFormatPr defaultRowHeight="15" x14ac:dyDescent="0.25"/>
  <cols>
    <col min="1" max="1" width="14.7109375" customWidth="1"/>
    <col min="4" max="4" width="14.28515625" bestFit="1" customWidth="1"/>
    <col min="5" max="7" width="14.28515625" customWidth="1"/>
    <col min="8" max="8" width="14.28515625" bestFit="1" customWidth="1"/>
    <col min="9" max="9" width="10" customWidth="1"/>
    <col min="10" max="10" width="16.140625" customWidth="1"/>
    <col min="11" max="11" width="14.28515625" bestFit="1" customWidth="1"/>
    <col min="12" max="12" width="12.5703125" bestFit="1" customWidth="1"/>
    <col min="13" max="13" width="14.28515625" bestFit="1" customWidth="1"/>
    <col min="14" max="15" width="10" bestFit="1" customWidth="1"/>
  </cols>
  <sheetData>
    <row r="1" spans="1:15" x14ac:dyDescent="0.25">
      <c r="H1" s="8"/>
    </row>
    <row r="2" spans="1:15" x14ac:dyDescent="0.25">
      <c r="A2" s="15" t="s">
        <v>11</v>
      </c>
      <c r="B2" s="15" t="s">
        <v>12</v>
      </c>
      <c r="C2" s="15" t="s">
        <v>10</v>
      </c>
      <c r="D2" s="15"/>
      <c r="E2" s="15" t="s">
        <v>49</v>
      </c>
      <c r="F2" s="15"/>
      <c r="G2" s="15" t="s">
        <v>15</v>
      </c>
      <c r="H2" s="16" t="s">
        <v>13</v>
      </c>
      <c r="I2" s="15" t="s">
        <v>14</v>
      </c>
      <c r="J2" s="15" t="s">
        <v>50</v>
      </c>
    </row>
    <row r="3" spans="1:15" x14ac:dyDescent="0.25">
      <c r="A3" t="s">
        <v>46</v>
      </c>
      <c r="B3" s="11" t="s">
        <v>47</v>
      </c>
      <c r="C3" s="11">
        <v>102.56</v>
      </c>
      <c r="D3" s="11">
        <f t="shared" ref="D3:D9" si="0">C3*10.764</f>
        <v>1103.9558399999999</v>
      </c>
      <c r="E3" s="11">
        <v>29.49</v>
      </c>
      <c r="F3" s="11"/>
      <c r="G3" s="11">
        <f>D3+E3</f>
        <v>1133.4458399999999</v>
      </c>
      <c r="H3" s="8">
        <v>21047617</v>
      </c>
      <c r="I3" s="7">
        <f>H3/G3</f>
        <v>18569.583351243324</v>
      </c>
      <c r="J3" s="7">
        <f>H3/D3</f>
        <v>19065.633096338348</v>
      </c>
      <c r="K3" s="8">
        <v>1262900</v>
      </c>
      <c r="L3" s="8">
        <v>30000</v>
      </c>
      <c r="M3" s="7">
        <f>H3+K3+L3</f>
        <v>22340517</v>
      </c>
      <c r="N3" s="7">
        <f>M3/G3</f>
        <v>19710.264232828278</v>
      </c>
      <c r="O3" s="7">
        <f>M3/D3</f>
        <v>20236.78501487886</v>
      </c>
    </row>
    <row r="4" spans="1:15" x14ac:dyDescent="0.25">
      <c r="B4" s="11" t="s">
        <v>48</v>
      </c>
      <c r="C4" s="11">
        <v>67.709999999999994</v>
      </c>
      <c r="D4" s="11">
        <f t="shared" si="0"/>
        <v>728.83043999999984</v>
      </c>
      <c r="E4" s="11">
        <v>30.22</v>
      </c>
      <c r="F4" s="11"/>
      <c r="G4" s="11">
        <f>D4+E4</f>
        <v>759.05043999999987</v>
      </c>
      <c r="H4" s="8">
        <v>14380949</v>
      </c>
      <c r="I4" s="7">
        <f>H4/G4</f>
        <v>18945.972813084729</v>
      </c>
      <c r="J4" s="7">
        <f t="shared" ref="J4:J10" si="1">H4/D4</f>
        <v>19731.542771457243</v>
      </c>
      <c r="K4" s="8">
        <v>862900</v>
      </c>
      <c r="L4" s="8">
        <v>30000</v>
      </c>
      <c r="M4" s="7">
        <f>H4+K4+L4</f>
        <v>15273849</v>
      </c>
      <c r="N4" s="7">
        <f t="shared" ref="N4:N13" si="2">M4/G4</f>
        <v>20122.310975802877</v>
      </c>
      <c r="O4" s="7">
        <f t="shared" ref="O4:O10" si="3">M4/D4</f>
        <v>20956.65625601478</v>
      </c>
    </row>
    <row r="5" spans="1:15" x14ac:dyDescent="0.25">
      <c r="A5" t="s">
        <v>51</v>
      </c>
      <c r="B5" s="11" t="s">
        <v>52</v>
      </c>
      <c r="C5" s="11">
        <v>90.3</v>
      </c>
      <c r="D5" s="11">
        <f t="shared" si="0"/>
        <v>971.98919999999987</v>
      </c>
      <c r="E5">
        <v>40.380000000000003</v>
      </c>
      <c r="F5" s="11"/>
      <c r="G5" s="11">
        <f>D5+E5</f>
        <v>1012.3691999999999</v>
      </c>
      <c r="H5" s="8">
        <v>18476186</v>
      </c>
      <c r="I5" s="7">
        <f t="shared" ref="I5:I14" si="4">H5/G5</f>
        <v>18250.44262508184</v>
      </c>
      <c r="J5" s="7">
        <f t="shared" si="1"/>
        <v>19008.633017733122</v>
      </c>
      <c r="K5" s="8">
        <v>1108700</v>
      </c>
      <c r="L5" s="8">
        <v>30000</v>
      </c>
      <c r="M5" s="7">
        <f t="shared" ref="M5:M12" si="5">H5+K5+L5</f>
        <v>19614886</v>
      </c>
      <c r="N5" s="7">
        <f t="shared" si="2"/>
        <v>19375.229906243694</v>
      </c>
      <c r="O5" s="7">
        <f t="shared" si="3"/>
        <v>20180.14809218045</v>
      </c>
    </row>
    <row r="6" spans="1:15" x14ac:dyDescent="0.25">
      <c r="B6" s="11" t="s">
        <v>53</v>
      </c>
      <c r="C6" s="11">
        <v>100.29</v>
      </c>
      <c r="D6" s="11">
        <f t="shared" si="0"/>
        <v>1079.5215599999999</v>
      </c>
      <c r="E6">
        <v>29.49</v>
      </c>
      <c r="F6" s="11"/>
      <c r="G6" s="11">
        <f t="shared" ref="G6:G12" si="6">D6+E6</f>
        <v>1109.0115599999999</v>
      </c>
      <c r="H6" s="8">
        <v>25238100</v>
      </c>
      <c r="I6" s="7">
        <f t="shared" si="4"/>
        <v>22757.292088100508</v>
      </c>
      <c r="J6" s="7">
        <f t="shared" si="1"/>
        <v>23378.967993932427</v>
      </c>
      <c r="K6" s="8">
        <v>1514300</v>
      </c>
      <c r="L6" s="8">
        <v>30000</v>
      </c>
      <c r="M6" s="7">
        <f t="shared" si="5"/>
        <v>26782400</v>
      </c>
      <c r="N6" s="7">
        <f t="shared" si="2"/>
        <v>24149.793352920507</v>
      </c>
      <c r="O6" s="7">
        <f t="shared" si="3"/>
        <v>24809.509131063583</v>
      </c>
    </row>
    <row r="7" spans="1:15" x14ac:dyDescent="0.25">
      <c r="A7" t="s">
        <v>55</v>
      </c>
      <c r="B7" s="11" t="s">
        <v>54</v>
      </c>
      <c r="C7" s="11">
        <v>60.68</v>
      </c>
      <c r="D7" s="11">
        <f t="shared" si="0"/>
        <v>653.15951999999993</v>
      </c>
      <c r="E7">
        <v>29.53</v>
      </c>
      <c r="F7" s="11"/>
      <c r="G7" s="11">
        <f t="shared" si="6"/>
        <v>682.6895199999999</v>
      </c>
      <c r="H7" s="8">
        <v>15428581</v>
      </c>
      <c r="I7" s="7">
        <f t="shared" si="4"/>
        <v>22599.703888819036</v>
      </c>
      <c r="J7" s="7">
        <f t="shared" si="1"/>
        <v>23621.459272307631</v>
      </c>
      <c r="K7" s="8">
        <v>925800</v>
      </c>
      <c r="L7" s="8">
        <v>30000</v>
      </c>
      <c r="M7" s="7">
        <f t="shared" si="5"/>
        <v>16384381</v>
      </c>
      <c r="N7" s="7">
        <f t="shared" si="2"/>
        <v>23999.75467618135</v>
      </c>
      <c r="O7" s="7">
        <f>M7/D7</f>
        <v>25084.807766409042</v>
      </c>
    </row>
    <row r="8" spans="1:15" x14ac:dyDescent="0.25">
      <c r="B8" s="11" t="s">
        <v>56</v>
      </c>
      <c r="C8" s="11">
        <v>67.95</v>
      </c>
      <c r="D8" s="11">
        <f t="shared" si="0"/>
        <v>731.41380000000004</v>
      </c>
      <c r="E8">
        <v>29.53</v>
      </c>
      <c r="F8" s="11"/>
      <c r="G8" s="11">
        <f t="shared" si="6"/>
        <v>760.94380000000001</v>
      </c>
      <c r="H8" s="8">
        <v>14495240</v>
      </c>
      <c r="I8" s="7">
        <f t="shared" si="4"/>
        <v>19049.028325087871</v>
      </c>
      <c r="J8" s="7">
        <f t="shared" si="1"/>
        <v>19818.111170448246</v>
      </c>
      <c r="K8" s="19">
        <v>869800</v>
      </c>
      <c r="L8" s="8">
        <v>30000</v>
      </c>
      <c r="M8" s="7">
        <f t="shared" si="5"/>
        <v>15395040</v>
      </c>
      <c r="N8" s="7">
        <f t="shared" si="2"/>
        <v>20231.507241402058</v>
      </c>
      <c r="O8" s="7">
        <f t="shared" si="3"/>
        <v>21048.331327628763</v>
      </c>
    </row>
    <row r="9" spans="1:15" x14ac:dyDescent="0.25">
      <c r="B9" s="11" t="s">
        <v>57</v>
      </c>
      <c r="C9" s="11">
        <v>67.95</v>
      </c>
      <c r="D9" s="11">
        <f t="shared" si="0"/>
        <v>731.41380000000004</v>
      </c>
      <c r="E9">
        <v>29.53</v>
      </c>
      <c r="F9" s="11"/>
      <c r="G9" s="11">
        <f t="shared" si="6"/>
        <v>760.94380000000001</v>
      </c>
      <c r="H9" s="8">
        <v>14495240</v>
      </c>
      <c r="I9" s="7">
        <f t="shared" si="4"/>
        <v>19049.028325087871</v>
      </c>
      <c r="J9" s="7">
        <f t="shared" si="1"/>
        <v>19818.111170448246</v>
      </c>
      <c r="K9" s="19">
        <v>869800</v>
      </c>
      <c r="L9" s="8">
        <v>30000</v>
      </c>
      <c r="M9" s="7">
        <f t="shared" si="5"/>
        <v>15395040</v>
      </c>
      <c r="N9" s="7">
        <f t="shared" si="2"/>
        <v>20231.507241402058</v>
      </c>
      <c r="O9" s="7">
        <f t="shared" si="3"/>
        <v>21048.331327628763</v>
      </c>
    </row>
    <row r="10" spans="1:15" x14ac:dyDescent="0.25">
      <c r="B10" s="11" t="s">
        <v>58</v>
      </c>
      <c r="C10" s="11">
        <v>67.95</v>
      </c>
      <c r="D10" s="11">
        <f t="shared" ref="D10:D14" si="7">C10*10.764</f>
        <v>731.41380000000004</v>
      </c>
      <c r="E10">
        <v>29.49</v>
      </c>
      <c r="F10" s="11">
        <f t="shared" ref="F10:F15" si="8">E10*10.764</f>
        <v>317.43035999999995</v>
      </c>
      <c r="G10" s="11">
        <f t="shared" si="6"/>
        <v>760.90380000000005</v>
      </c>
      <c r="H10" s="8">
        <v>14457139</v>
      </c>
      <c r="I10" s="7">
        <f t="shared" si="4"/>
        <v>18999.956367677489</v>
      </c>
      <c r="J10" s="7">
        <f t="shared" si="1"/>
        <v>19766.018907491216</v>
      </c>
      <c r="K10" s="19">
        <v>867500</v>
      </c>
      <c r="L10" s="8">
        <v>30000</v>
      </c>
      <c r="M10" s="7">
        <f t="shared" si="5"/>
        <v>15354639</v>
      </c>
      <c r="N10" s="7">
        <f t="shared" si="2"/>
        <v>20179.474724662959</v>
      </c>
      <c r="O10" s="7">
        <f t="shared" si="3"/>
        <v>20993.094469915661</v>
      </c>
    </row>
    <row r="11" spans="1:15" x14ac:dyDescent="0.25">
      <c r="D11" s="11">
        <f t="shared" si="7"/>
        <v>0</v>
      </c>
      <c r="F11" s="11">
        <f t="shared" si="8"/>
        <v>0</v>
      </c>
      <c r="G11" s="11">
        <f t="shared" si="6"/>
        <v>0</v>
      </c>
      <c r="H11" s="8"/>
      <c r="I11" s="7" t="e">
        <f t="shared" si="4"/>
        <v>#DIV/0!</v>
      </c>
      <c r="M11" s="7">
        <f t="shared" si="5"/>
        <v>0</v>
      </c>
      <c r="N11" s="7" t="e">
        <f t="shared" si="2"/>
        <v>#DIV/0!</v>
      </c>
    </row>
    <row r="12" spans="1:15" x14ac:dyDescent="0.25">
      <c r="D12" s="11">
        <f t="shared" si="7"/>
        <v>0</v>
      </c>
      <c r="F12" s="11">
        <f t="shared" si="8"/>
        <v>0</v>
      </c>
      <c r="G12" s="11">
        <f t="shared" si="6"/>
        <v>0</v>
      </c>
      <c r="I12" s="7" t="e">
        <f t="shared" si="4"/>
        <v>#DIV/0!</v>
      </c>
      <c r="M12" s="7">
        <f t="shared" si="5"/>
        <v>0</v>
      </c>
      <c r="N12" s="7" t="e">
        <f t="shared" si="2"/>
        <v>#DIV/0!</v>
      </c>
    </row>
    <row r="13" spans="1:15" x14ac:dyDescent="0.25">
      <c r="D13" s="11">
        <f t="shared" si="7"/>
        <v>0</v>
      </c>
      <c r="F13" s="11">
        <f t="shared" si="8"/>
        <v>0</v>
      </c>
      <c r="G13" s="11">
        <f t="shared" ref="G13:G16" si="9">D13+F13</f>
        <v>0</v>
      </c>
      <c r="I13" s="7" t="e">
        <f t="shared" si="4"/>
        <v>#DIV/0!</v>
      </c>
      <c r="M13" s="7">
        <f t="shared" ref="M13" si="10">H13+K13+L13</f>
        <v>0</v>
      </c>
      <c r="N13" s="7" t="e">
        <f t="shared" si="2"/>
        <v>#DIV/0!</v>
      </c>
    </row>
    <row r="14" spans="1:15" x14ac:dyDescent="0.25">
      <c r="D14" s="11">
        <f t="shared" si="7"/>
        <v>0</v>
      </c>
      <c r="F14" s="11">
        <f t="shared" si="8"/>
        <v>0</v>
      </c>
      <c r="G14" s="11">
        <f t="shared" si="9"/>
        <v>0</v>
      </c>
      <c r="I14" s="7" t="e">
        <f t="shared" si="4"/>
        <v>#DIV/0!</v>
      </c>
    </row>
    <row r="15" spans="1:15" x14ac:dyDescent="0.25">
      <c r="F15" s="11">
        <f t="shared" si="8"/>
        <v>0</v>
      </c>
      <c r="G15" s="11">
        <f t="shared" si="9"/>
        <v>0</v>
      </c>
    </row>
    <row r="16" spans="1:15" x14ac:dyDescent="0.25">
      <c r="G16" s="11">
        <f t="shared" si="9"/>
        <v>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50D5BB-5981-4B4A-B3B6-886531EA4FAC}">
  <dimension ref="A1:L49"/>
  <sheetViews>
    <sheetView topLeftCell="A24" zoomScale="124" zoomScaleNormal="124" workbookViewId="0">
      <selection activeCell="H49" sqref="H49:I49"/>
    </sheetView>
  </sheetViews>
  <sheetFormatPr defaultRowHeight="15" x14ac:dyDescent="0.25"/>
  <cols>
    <col min="1" max="1" width="4.7109375" customWidth="1"/>
    <col min="2" max="2" width="6.5703125" customWidth="1"/>
    <col min="3" max="3" width="6" customWidth="1"/>
    <col min="4" max="4" width="8" customWidth="1"/>
    <col min="5" max="5" width="7.42578125" customWidth="1"/>
    <col min="6" max="6" width="7" customWidth="1"/>
    <col min="7" max="7" width="8" customWidth="1"/>
    <col min="8" max="8" width="14.28515625" customWidth="1"/>
    <col min="9" max="9" width="14.42578125" customWidth="1"/>
    <col min="10" max="10" width="7.7109375" customWidth="1"/>
    <col min="11" max="11" width="12.5703125" customWidth="1"/>
  </cols>
  <sheetData>
    <row r="1" spans="1:12" ht="46.5" customHeight="1" x14ac:dyDescent="0.25">
      <c r="A1" s="30" t="s">
        <v>0</v>
      </c>
      <c r="B1" s="30" t="s">
        <v>8</v>
      </c>
      <c r="C1" s="30" t="s">
        <v>1</v>
      </c>
      <c r="D1" s="30" t="s">
        <v>2</v>
      </c>
      <c r="E1" s="34" t="s">
        <v>61</v>
      </c>
      <c r="F1" s="30" t="s">
        <v>3</v>
      </c>
      <c r="G1" s="30" t="s">
        <v>63</v>
      </c>
      <c r="H1" s="30" t="s">
        <v>64</v>
      </c>
      <c r="I1" s="30" t="s">
        <v>65</v>
      </c>
      <c r="J1" s="30" t="s">
        <v>66</v>
      </c>
      <c r="K1" s="31" t="s">
        <v>59</v>
      </c>
      <c r="L1" s="35" t="s">
        <v>29</v>
      </c>
    </row>
    <row r="2" spans="1:12" ht="16.5" x14ac:dyDescent="0.3">
      <c r="A2" s="4">
        <v>1</v>
      </c>
      <c r="B2" s="4">
        <v>102</v>
      </c>
      <c r="C2" s="4">
        <v>1</v>
      </c>
      <c r="D2" s="9" t="s">
        <v>40</v>
      </c>
      <c r="E2" s="9">
        <v>1107</v>
      </c>
      <c r="F2" s="9">
        <f>E2*1.1</f>
        <v>1217.7</v>
      </c>
      <c r="G2" s="17">
        <v>28000</v>
      </c>
      <c r="H2" s="36">
        <f>E2*G2</f>
        <v>30996000</v>
      </c>
      <c r="I2" s="36">
        <f>H2*1.04</f>
        <v>32235840</v>
      </c>
      <c r="J2" s="18">
        <f t="shared" ref="J2:J48" si="0">MROUND((I2*0.025/12),500)</f>
        <v>67000</v>
      </c>
      <c r="K2" s="37">
        <f>F2*3000</f>
        <v>3653100</v>
      </c>
      <c r="L2" s="38" t="s">
        <v>60</v>
      </c>
    </row>
    <row r="3" spans="1:12" ht="16.5" x14ac:dyDescent="0.3">
      <c r="A3" s="4">
        <v>2</v>
      </c>
      <c r="B3" s="4">
        <v>103</v>
      </c>
      <c r="C3" s="4">
        <v>1</v>
      </c>
      <c r="D3" s="9" t="s">
        <v>26</v>
      </c>
      <c r="E3" s="9">
        <v>972</v>
      </c>
      <c r="F3" s="9">
        <f t="shared" ref="F3:F48" si="1">E3*1.1</f>
        <v>1069.2</v>
      </c>
      <c r="G3" s="17">
        <f>G2</f>
        <v>28000</v>
      </c>
      <c r="H3" s="36">
        <f t="shared" ref="H3:H48" si="2">E3*G3</f>
        <v>27216000</v>
      </c>
      <c r="I3" s="36">
        <f t="shared" ref="I3:I48" si="3">H3*1.04</f>
        <v>28304640</v>
      </c>
      <c r="J3" s="18">
        <f t="shared" si="0"/>
        <v>59000</v>
      </c>
      <c r="K3" s="37">
        <f t="shared" ref="K3:K48" si="4">F3*3000</f>
        <v>3207600</v>
      </c>
      <c r="L3" s="38" t="s">
        <v>60</v>
      </c>
    </row>
    <row r="4" spans="1:12" ht="16.5" x14ac:dyDescent="0.3">
      <c r="A4" s="4">
        <v>3</v>
      </c>
      <c r="B4" s="4">
        <v>104</v>
      </c>
      <c r="C4" s="4">
        <v>1</v>
      </c>
      <c r="D4" s="9" t="s">
        <v>21</v>
      </c>
      <c r="E4" s="9">
        <v>761</v>
      </c>
      <c r="F4" s="9">
        <f t="shared" si="1"/>
        <v>837.1</v>
      </c>
      <c r="G4" s="17">
        <f>G3</f>
        <v>28000</v>
      </c>
      <c r="H4" s="36">
        <f t="shared" si="2"/>
        <v>21308000</v>
      </c>
      <c r="I4" s="36">
        <f t="shared" si="3"/>
        <v>22160320</v>
      </c>
      <c r="J4" s="18">
        <f t="shared" si="0"/>
        <v>46000</v>
      </c>
      <c r="K4" s="37">
        <f t="shared" si="4"/>
        <v>2511300</v>
      </c>
      <c r="L4" s="38" t="s">
        <v>60</v>
      </c>
    </row>
    <row r="5" spans="1:12" ht="16.5" x14ac:dyDescent="0.3">
      <c r="A5" s="4">
        <v>4</v>
      </c>
      <c r="B5" s="4">
        <v>105</v>
      </c>
      <c r="C5" s="4">
        <v>1</v>
      </c>
      <c r="D5" s="9" t="s">
        <v>21</v>
      </c>
      <c r="E5" s="9">
        <v>761</v>
      </c>
      <c r="F5" s="9">
        <f t="shared" si="1"/>
        <v>837.1</v>
      </c>
      <c r="G5" s="17">
        <f>G4</f>
        <v>28000</v>
      </c>
      <c r="H5" s="36">
        <f t="shared" si="2"/>
        <v>21308000</v>
      </c>
      <c r="I5" s="36">
        <f t="shared" si="3"/>
        <v>22160320</v>
      </c>
      <c r="J5" s="18">
        <f t="shared" si="0"/>
        <v>46000</v>
      </c>
      <c r="K5" s="37">
        <f t="shared" si="4"/>
        <v>2511300</v>
      </c>
      <c r="L5" s="38" t="s">
        <v>60</v>
      </c>
    </row>
    <row r="6" spans="1:12" ht="16.5" x14ac:dyDescent="0.3">
      <c r="A6" s="4">
        <v>5</v>
      </c>
      <c r="B6" s="4">
        <v>201</v>
      </c>
      <c r="C6" s="4">
        <v>2</v>
      </c>
      <c r="D6" s="9" t="s">
        <v>23</v>
      </c>
      <c r="E6" s="9">
        <v>686</v>
      </c>
      <c r="F6" s="9">
        <f t="shared" si="1"/>
        <v>754.6</v>
      </c>
      <c r="G6" s="17">
        <f>G5+90</f>
        <v>28090</v>
      </c>
      <c r="H6" s="36">
        <f t="shared" si="2"/>
        <v>19269740</v>
      </c>
      <c r="I6" s="36">
        <f t="shared" si="3"/>
        <v>20040529.600000001</v>
      </c>
      <c r="J6" s="18">
        <f t="shared" si="0"/>
        <v>42000</v>
      </c>
      <c r="K6" s="37">
        <f t="shared" si="4"/>
        <v>2263800</v>
      </c>
      <c r="L6" s="38" t="s">
        <v>60</v>
      </c>
    </row>
    <row r="7" spans="1:12" ht="16.5" x14ac:dyDescent="0.3">
      <c r="A7" s="4">
        <v>6</v>
      </c>
      <c r="B7" s="4">
        <v>202</v>
      </c>
      <c r="C7" s="4">
        <v>2</v>
      </c>
      <c r="D7" s="9" t="s">
        <v>40</v>
      </c>
      <c r="E7" s="9">
        <v>1107</v>
      </c>
      <c r="F7" s="9">
        <f t="shared" si="1"/>
        <v>1217.7</v>
      </c>
      <c r="G7" s="17">
        <f>G6</f>
        <v>28090</v>
      </c>
      <c r="H7" s="36">
        <f t="shared" si="2"/>
        <v>31095630</v>
      </c>
      <c r="I7" s="36">
        <f t="shared" si="3"/>
        <v>32339455.199999999</v>
      </c>
      <c r="J7" s="18">
        <f t="shared" si="0"/>
        <v>67500</v>
      </c>
      <c r="K7" s="37">
        <f t="shared" si="4"/>
        <v>3653100</v>
      </c>
      <c r="L7" s="38" t="s">
        <v>60</v>
      </c>
    </row>
    <row r="8" spans="1:12" ht="16.5" x14ac:dyDescent="0.3">
      <c r="A8" s="4">
        <v>7</v>
      </c>
      <c r="B8" s="4">
        <v>203</v>
      </c>
      <c r="C8" s="4">
        <v>2</v>
      </c>
      <c r="D8" s="9" t="s">
        <v>26</v>
      </c>
      <c r="E8" s="9">
        <v>972</v>
      </c>
      <c r="F8" s="9">
        <f t="shared" si="1"/>
        <v>1069.2</v>
      </c>
      <c r="G8" s="17">
        <f>G7</f>
        <v>28090</v>
      </c>
      <c r="H8" s="36">
        <f t="shared" si="2"/>
        <v>27303480</v>
      </c>
      <c r="I8" s="36">
        <f t="shared" si="3"/>
        <v>28395619.199999999</v>
      </c>
      <c r="J8" s="18">
        <f t="shared" si="0"/>
        <v>59000</v>
      </c>
      <c r="K8" s="37">
        <f t="shared" si="4"/>
        <v>3207600</v>
      </c>
      <c r="L8" s="38" t="s">
        <v>60</v>
      </c>
    </row>
    <row r="9" spans="1:12" ht="16.5" x14ac:dyDescent="0.3">
      <c r="A9" s="4">
        <v>8</v>
      </c>
      <c r="B9" s="4">
        <v>204</v>
      </c>
      <c r="C9" s="4">
        <v>2</v>
      </c>
      <c r="D9" s="9" t="s">
        <v>21</v>
      </c>
      <c r="E9" s="9">
        <v>761</v>
      </c>
      <c r="F9" s="9">
        <f t="shared" si="1"/>
        <v>837.1</v>
      </c>
      <c r="G9" s="17">
        <f>G8</f>
        <v>28090</v>
      </c>
      <c r="H9" s="36">
        <f t="shared" si="2"/>
        <v>21376490</v>
      </c>
      <c r="I9" s="36">
        <f t="shared" si="3"/>
        <v>22231549.600000001</v>
      </c>
      <c r="J9" s="18">
        <f t="shared" si="0"/>
        <v>46500</v>
      </c>
      <c r="K9" s="37">
        <f t="shared" si="4"/>
        <v>2511300</v>
      </c>
      <c r="L9" s="38" t="s">
        <v>60</v>
      </c>
    </row>
    <row r="10" spans="1:12" ht="16.5" x14ac:dyDescent="0.3">
      <c r="A10" s="4">
        <v>9</v>
      </c>
      <c r="B10" s="4">
        <v>205</v>
      </c>
      <c r="C10" s="4">
        <v>2</v>
      </c>
      <c r="D10" s="9" t="s">
        <v>21</v>
      </c>
      <c r="E10" s="9">
        <v>761</v>
      </c>
      <c r="F10" s="9">
        <f t="shared" si="1"/>
        <v>837.1</v>
      </c>
      <c r="G10" s="17">
        <f>G9</f>
        <v>28090</v>
      </c>
      <c r="H10" s="36">
        <f t="shared" si="2"/>
        <v>21376490</v>
      </c>
      <c r="I10" s="36">
        <f t="shared" si="3"/>
        <v>22231549.600000001</v>
      </c>
      <c r="J10" s="18">
        <f t="shared" si="0"/>
        <v>46500</v>
      </c>
      <c r="K10" s="37">
        <f t="shared" si="4"/>
        <v>2511300</v>
      </c>
      <c r="L10" s="38" t="s">
        <v>60</v>
      </c>
    </row>
    <row r="11" spans="1:12" ht="16.5" x14ac:dyDescent="0.3">
      <c r="A11" s="4">
        <v>10</v>
      </c>
      <c r="B11" s="4">
        <v>301</v>
      </c>
      <c r="C11" s="4">
        <v>3</v>
      </c>
      <c r="D11" s="9" t="s">
        <v>23</v>
      </c>
      <c r="E11" s="9">
        <v>686</v>
      </c>
      <c r="F11" s="9">
        <f t="shared" si="1"/>
        <v>754.6</v>
      </c>
      <c r="G11" s="17">
        <f>G10+90</f>
        <v>28180</v>
      </c>
      <c r="H11" s="36">
        <f t="shared" si="2"/>
        <v>19331480</v>
      </c>
      <c r="I11" s="36">
        <f t="shared" si="3"/>
        <v>20104739.199999999</v>
      </c>
      <c r="J11" s="18">
        <f t="shared" si="0"/>
        <v>42000</v>
      </c>
      <c r="K11" s="37">
        <f t="shared" si="4"/>
        <v>2263800</v>
      </c>
      <c r="L11" s="38" t="s">
        <v>60</v>
      </c>
    </row>
    <row r="12" spans="1:12" ht="16.5" x14ac:dyDescent="0.3">
      <c r="A12" s="4">
        <v>11</v>
      </c>
      <c r="B12" s="4">
        <v>302</v>
      </c>
      <c r="C12" s="4">
        <v>3</v>
      </c>
      <c r="D12" s="9" t="s">
        <v>23</v>
      </c>
      <c r="E12" s="9">
        <v>844</v>
      </c>
      <c r="F12" s="9">
        <f t="shared" si="1"/>
        <v>928.40000000000009</v>
      </c>
      <c r="G12" s="17">
        <f>G11</f>
        <v>28180</v>
      </c>
      <c r="H12" s="36">
        <f t="shared" si="2"/>
        <v>23783920</v>
      </c>
      <c r="I12" s="36">
        <f t="shared" si="3"/>
        <v>24735276.800000001</v>
      </c>
      <c r="J12" s="18">
        <f t="shared" si="0"/>
        <v>51500</v>
      </c>
      <c r="K12" s="37">
        <f t="shared" si="4"/>
        <v>2785200.0000000005</v>
      </c>
      <c r="L12" s="38" t="s">
        <v>60</v>
      </c>
    </row>
    <row r="13" spans="1:12" ht="16.5" x14ac:dyDescent="0.3">
      <c r="A13" s="4">
        <v>12</v>
      </c>
      <c r="B13" s="4">
        <v>304</v>
      </c>
      <c r="C13" s="4">
        <v>3</v>
      </c>
      <c r="D13" s="9" t="s">
        <v>21</v>
      </c>
      <c r="E13" s="9">
        <v>761</v>
      </c>
      <c r="F13" s="9">
        <f t="shared" si="1"/>
        <v>837.1</v>
      </c>
      <c r="G13" s="17">
        <f>G12</f>
        <v>28180</v>
      </c>
      <c r="H13" s="36">
        <f t="shared" si="2"/>
        <v>21444980</v>
      </c>
      <c r="I13" s="36">
        <f t="shared" si="3"/>
        <v>22302779.199999999</v>
      </c>
      <c r="J13" s="18">
        <f t="shared" si="0"/>
        <v>46500</v>
      </c>
      <c r="K13" s="37">
        <f t="shared" si="4"/>
        <v>2511300</v>
      </c>
      <c r="L13" s="38" t="s">
        <v>60</v>
      </c>
    </row>
    <row r="14" spans="1:12" ht="16.5" x14ac:dyDescent="0.3">
      <c r="A14" s="4">
        <v>13</v>
      </c>
      <c r="B14" s="4">
        <v>305</v>
      </c>
      <c r="C14" s="4">
        <v>3</v>
      </c>
      <c r="D14" s="9" t="s">
        <v>21</v>
      </c>
      <c r="E14" s="9">
        <v>761</v>
      </c>
      <c r="F14" s="9">
        <f t="shared" si="1"/>
        <v>837.1</v>
      </c>
      <c r="G14" s="17">
        <f>G13</f>
        <v>28180</v>
      </c>
      <c r="H14" s="36">
        <f t="shared" si="2"/>
        <v>21444980</v>
      </c>
      <c r="I14" s="36">
        <f t="shared" si="3"/>
        <v>22302779.199999999</v>
      </c>
      <c r="J14" s="18">
        <f t="shared" si="0"/>
        <v>46500</v>
      </c>
      <c r="K14" s="37">
        <f t="shared" si="4"/>
        <v>2511300</v>
      </c>
      <c r="L14" s="38" t="s">
        <v>60</v>
      </c>
    </row>
    <row r="15" spans="1:12" ht="16.5" x14ac:dyDescent="0.3">
      <c r="A15" s="4">
        <v>14</v>
      </c>
      <c r="B15" s="4">
        <v>401</v>
      </c>
      <c r="C15" s="4">
        <v>4</v>
      </c>
      <c r="D15" s="9" t="s">
        <v>23</v>
      </c>
      <c r="E15" s="9">
        <v>686</v>
      </c>
      <c r="F15" s="9">
        <f t="shared" si="1"/>
        <v>754.6</v>
      </c>
      <c r="G15" s="17">
        <f>G14+90</f>
        <v>28270</v>
      </c>
      <c r="H15" s="36">
        <f t="shared" si="2"/>
        <v>19393220</v>
      </c>
      <c r="I15" s="36">
        <f t="shared" si="3"/>
        <v>20168948.800000001</v>
      </c>
      <c r="J15" s="18">
        <f t="shared" si="0"/>
        <v>42000</v>
      </c>
      <c r="K15" s="37">
        <f t="shared" si="4"/>
        <v>2263800</v>
      </c>
      <c r="L15" s="38" t="s">
        <v>60</v>
      </c>
    </row>
    <row r="16" spans="1:12" ht="16.5" x14ac:dyDescent="0.3">
      <c r="A16" s="4">
        <v>15</v>
      </c>
      <c r="B16" s="4">
        <v>402</v>
      </c>
      <c r="C16" s="4">
        <v>4</v>
      </c>
      <c r="D16" s="9" t="s">
        <v>40</v>
      </c>
      <c r="E16" s="9">
        <v>1107</v>
      </c>
      <c r="F16" s="9">
        <f t="shared" si="1"/>
        <v>1217.7</v>
      </c>
      <c r="G16" s="17">
        <f>G15</f>
        <v>28270</v>
      </c>
      <c r="H16" s="36">
        <f t="shared" si="2"/>
        <v>31294890</v>
      </c>
      <c r="I16" s="36">
        <f t="shared" si="3"/>
        <v>32546685.600000001</v>
      </c>
      <c r="J16" s="18">
        <f t="shared" si="0"/>
        <v>68000</v>
      </c>
      <c r="K16" s="37">
        <f t="shared" si="4"/>
        <v>3653100</v>
      </c>
      <c r="L16" s="38" t="s">
        <v>60</v>
      </c>
    </row>
    <row r="17" spans="1:12" ht="16.5" x14ac:dyDescent="0.3">
      <c r="A17" s="4">
        <v>16</v>
      </c>
      <c r="B17" s="4">
        <v>403</v>
      </c>
      <c r="C17" s="4">
        <v>4</v>
      </c>
      <c r="D17" s="9" t="s">
        <v>26</v>
      </c>
      <c r="E17" s="9">
        <v>972</v>
      </c>
      <c r="F17" s="9">
        <f t="shared" si="1"/>
        <v>1069.2</v>
      </c>
      <c r="G17" s="17">
        <f>G16</f>
        <v>28270</v>
      </c>
      <c r="H17" s="36">
        <f t="shared" si="2"/>
        <v>27478440</v>
      </c>
      <c r="I17" s="36">
        <f t="shared" si="3"/>
        <v>28577577.600000001</v>
      </c>
      <c r="J17" s="18">
        <f t="shared" si="0"/>
        <v>59500</v>
      </c>
      <c r="K17" s="37">
        <f t="shared" si="4"/>
        <v>3207600</v>
      </c>
      <c r="L17" s="38" t="s">
        <v>60</v>
      </c>
    </row>
    <row r="18" spans="1:12" ht="16.5" x14ac:dyDescent="0.3">
      <c r="A18" s="4">
        <v>17</v>
      </c>
      <c r="B18" s="4">
        <v>404</v>
      </c>
      <c r="C18" s="4">
        <v>4</v>
      </c>
      <c r="D18" s="9" t="s">
        <v>21</v>
      </c>
      <c r="E18" s="9">
        <v>761</v>
      </c>
      <c r="F18" s="9">
        <f t="shared" si="1"/>
        <v>837.1</v>
      </c>
      <c r="G18" s="17">
        <f>G17</f>
        <v>28270</v>
      </c>
      <c r="H18" s="36">
        <f t="shared" si="2"/>
        <v>21513470</v>
      </c>
      <c r="I18" s="36">
        <f t="shared" si="3"/>
        <v>22374008.800000001</v>
      </c>
      <c r="J18" s="18">
        <f t="shared" si="0"/>
        <v>46500</v>
      </c>
      <c r="K18" s="37">
        <f t="shared" si="4"/>
        <v>2511300</v>
      </c>
      <c r="L18" s="38" t="s">
        <v>60</v>
      </c>
    </row>
    <row r="19" spans="1:12" ht="16.5" x14ac:dyDescent="0.3">
      <c r="A19" s="4">
        <v>18</v>
      </c>
      <c r="B19" s="4">
        <v>405</v>
      </c>
      <c r="C19" s="4">
        <v>4</v>
      </c>
      <c r="D19" s="9" t="s">
        <v>21</v>
      </c>
      <c r="E19" s="9">
        <v>761</v>
      </c>
      <c r="F19" s="9">
        <f t="shared" si="1"/>
        <v>837.1</v>
      </c>
      <c r="G19" s="17">
        <f>G18</f>
        <v>28270</v>
      </c>
      <c r="H19" s="36">
        <f t="shared" si="2"/>
        <v>21513470</v>
      </c>
      <c r="I19" s="36">
        <f t="shared" si="3"/>
        <v>22374008.800000001</v>
      </c>
      <c r="J19" s="18">
        <f t="shared" si="0"/>
        <v>46500</v>
      </c>
      <c r="K19" s="37">
        <f t="shared" si="4"/>
        <v>2511300</v>
      </c>
      <c r="L19" s="38" t="s">
        <v>60</v>
      </c>
    </row>
    <row r="20" spans="1:12" ht="16.5" x14ac:dyDescent="0.3">
      <c r="A20" s="4">
        <v>19</v>
      </c>
      <c r="B20" s="4">
        <v>502</v>
      </c>
      <c r="C20" s="4">
        <v>5</v>
      </c>
      <c r="D20" s="9" t="s">
        <v>40</v>
      </c>
      <c r="E20" s="9">
        <v>1107</v>
      </c>
      <c r="F20" s="9">
        <f t="shared" si="1"/>
        <v>1217.7</v>
      </c>
      <c r="G20" s="17">
        <f>G19+90</f>
        <v>28360</v>
      </c>
      <c r="H20" s="36">
        <f t="shared" si="2"/>
        <v>31394520</v>
      </c>
      <c r="I20" s="36">
        <f t="shared" si="3"/>
        <v>32650300.800000001</v>
      </c>
      <c r="J20" s="18">
        <f t="shared" si="0"/>
        <v>68000</v>
      </c>
      <c r="K20" s="37">
        <f t="shared" si="4"/>
        <v>3653100</v>
      </c>
      <c r="L20" s="38" t="s">
        <v>60</v>
      </c>
    </row>
    <row r="21" spans="1:12" ht="16.5" x14ac:dyDescent="0.3">
      <c r="A21" s="4">
        <v>20</v>
      </c>
      <c r="B21" s="4">
        <v>503</v>
      </c>
      <c r="C21" s="4">
        <v>5</v>
      </c>
      <c r="D21" s="9" t="s">
        <v>26</v>
      </c>
      <c r="E21" s="9">
        <v>972</v>
      </c>
      <c r="F21" s="9">
        <f t="shared" si="1"/>
        <v>1069.2</v>
      </c>
      <c r="G21" s="17">
        <f>G20</f>
        <v>28360</v>
      </c>
      <c r="H21" s="36">
        <f t="shared" si="2"/>
        <v>27565920</v>
      </c>
      <c r="I21" s="36">
        <f t="shared" si="3"/>
        <v>28668556.800000001</v>
      </c>
      <c r="J21" s="18">
        <f t="shared" si="0"/>
        <v>59500</v>
      </c>
      <c r="K21" s="37">
        <f t="shared" si="4"/>
        <v>3207600</v>
      </c>
      <c r="L21" s="38" t="s">
        <v>60</v>
      </c>
    </row>
    <row r="22" spans="1:12" ht="16.5" x14ac:dyDescent="0.3">
      <c r="A22" s="4">
        <v>21</v>
      </c>
      <c r="B22" s="4">
        <v>504</v>
      </c>
      <c r="C22" s="4">
        <v>5</v>
      </c>
      <c r="D22" s="9" t="s">
        <v>21</v>
      </c>
      <c r="E22" s="9">
        <v>761</v>
      </c>
      <c r="F22" s="9">
        <f t="shared" si="1"/>
        <v>837.1</v>
      </c>
      <c r="G22" s="17">
        <f>G21</f>
        <v>28360</v>
      </c>
      <c r="H22" s="36">
        <f t="shared" si="2"/>
        <v>21581960</v>
      </c>
      <c r="I22" s="36">
        <f t="shared" si="3"/>
        <v>22445238.400000002</v>
      </c>
      <c r="J22" s="18">
        <f t="shared" si="0"/>
        <v>47000</v>
      </c>
      <c r="K22" s="37">
        <f t="shared" si="4"/>
        <v>2511300</v>
      </c>
      <c r="L22" s="38" t="s">
        <v>60</v>
      </c>
    </row>
    <row r="23" spans="1:12" ht="16.5" x14ac:dyDescent="0.3">
      <c r="A23" s="4">
        <v>22</v>
      </c>
      <c r="B23" s="4">
        <v>505</v>
      </c>
      <c r="C23" s="4">
        <v>5</v>
      </c>
      <c r="D23" s="9" t="s">
        <v>21</v>
      </c>
      <c r="E23" s="9">
        <v>761</v>
      </c>
      <c r="F23" s="9">
        <f t="shared" si="1"/>
        <v>837.1</v>
      </c>
      <c r="G23" s="17">
        <f>G22</f>
        <v>28360</v>
      </c>
      <c r="H23" s="36">
        <f t="shared" si="2"/>
        <v>21581960</v>
      </c>
      <c r="I23" s="36">
        <f t="shared" si="3"/>
        <v>22445238.400000002</v>
      </c>
      <c r="J23" s="18">
        <f t="shared" si="0"/>
        <v>47000</v>
      </c>
      <c r="K23" s="37">
        <f t="shared" si="4"/>
        <v>2511300</v>
      </c>
      <c r="L23" s="38" t="s">
        <v>60</v>
      </c>
    </row>
    <row r="24" spans="1:12" ht="16.5" x14ac:dyDescent="0.3">
      <c r="A24" s="4">
        <v>23</v>
      </c>
      <c r="B24" s="4">
        <v>601</v>
      </c>
      <c r="C24" s="4">
        <v>6</v>
      </c>
      <c r="D24" s="9" t="s">
        <v>23</v>
      </c>
      <c r="E24" s="9">
        <v>686</v>
      </c>
      <c r="F24" s="9">
        <f t="shared" si="1"/>
        <v>754.6</v>
      </c>
      <c r="G24" s="17">
        <f>G23+90</f>
        <v>28450</v>
      </c>
      <c r="H24" s="36">
        <f t="shared" si="2"/>
        <v>19516700</v>
      </c>
      <c r="I24" s="36">
        <f t="shared" si="3"/>
        <v>20297368</v>
      </c>
      <c r="J24" s="18">
        <f t="shared" si="0"/>
        <v>42500</v>
      </c>
      <c r="K24" s="37">
        <f t="shared" si="4"/>
        <v>2263800</v>
      </c>
      <c r="L24" s="38" t="s">
        <v>60</v>
      </c>
    </row>
    <row r="25" spans="1:12" ht="16.5" x14ac:dyDescent="0.3">
      <c r="A25" s="4">
        <v>24</v>
      </c>
      <c r="B25" s="4">
        <v>602</v>
      </c>
      <c r="C25" s="4">
        <v>6</v>
      </c>
      <c r="D25" s="9" t="s">
        <v>40</v>
      </c>
      <c r="E25" s="9">
        <v>1107</v>
      </c>
      <c r="F25" s="9">
        <f t="shared" si="1"/>
        <v>1217.7</v>
      </c>
      <c r="G25" s="17">
        <f>G24</f>
        <v>28450</v>
      </c>
      <c r="H25" s="36">
        <f t="shared" si="2"/>
        <v>31494150</v>
      </c>
      <c r="I25" s="36">
        <f t="shared" si="3"/>
        <v>32753916</v>
      </c>
      <c r="J25" s="18">
        <f t="shared" si="0"/>
        <v>68000</v>
      </c>
      <c r="K25" s="37">
        <f t="shared" si="4"/>
        <v>3653100</v>
      </c>
      <c r="L25" s="38" t="s">
        <v>60</v>
      </c>
    </row>
    <row r="26" spans="1:12" ht="16.5" x14ac:dyDescent="0.3">
      <c r="A26" s="4">
        <v>25</v>
      </c>
      <c r="B26" s="4">
        <v>603</v>
      </c>
      <c r="C26" s="4">
        <v>6</v>
      </c>
      <c r="D26" s="9" t="s">
        <v>26</v>
      </c>
      <c r="E26" s="9">
        <v>972</v>
      </c>
      <c r="F26" s="9">
        <f t="shared" si="1"/>
        <v>1069.2</v>
      </c>
      <c r="G26" s="17">
        <f>G25</f>
        <v>28450</v>
      </c>
      <c r="H26" s="36">
        <f t="shared" si="2"/>
        <v>27653400</v>
      </c>
      <c r="I26" s="36">
        <f t="shared" si="3"/>
        <v>28759536</v>
      </c>
      <c r="J26" s="18">
        <f t="shared" si="0"/>
        <v>60000</v>
      </c>
      <c r="K26" s="37">
        <f t="shared" si="4"/>
        <v>3207600</v>
      </c>
      <c r="L26" s="38" t="s">
        <v>60</v>
      </c>
    </row>
    <row r="27" spans="1:12" ht="16.5" x14ac:dyDescent="0.3">
      <c r="A27" s="4">
        <v>26</v>
      </c>
      <c r="B27" s="4">
        <v>604</v>
      </c>
      <c r="C27" s="4">
        <v>6</v>
      </c>
      <c r="D27" s="9" t="s">
        <v>21</v>
      </c>
      <c r="E27" s="9">
        <v>761</v>
      </c>
      <c r="F27" s="9">
        <f t="shared" si="1"/>
        <v>837.1</v>
      </c>
      <c r="G27" s="17">
        <f>G26</f>
        <v>28450</v>
      </c>
      <c r="H27" s="36">
        <f t="shared" si="2"/>
        <v>21650450</v>
      </c>
      <c r="I27" s="36">
        <f t="shared" si="3"/>
        <v>22516468</v>
      </c>
      <c r="J27" s="18">
        <f t="shared" si="0"/>
        <v>47000</v>
      </c>
      <c r="K27" s="37">
        <f t="shared" si="4"/>
        <v>2511300</v>
      </c>
      <c r="L27" s="38" t="s">
        <v>60</v>
      </c>
    </row>
    <row r="28" spans="1:12" ht="16.5" x14ac:dyDescent="0.3">
      <c r="A28" s="4">
        <v>27</v>
      </c>
      <c r="B28" s="4">
        <v>605</v>
      </c>
      <c r="C28" s="4">
        <v>6</v>
      </c>
      <c r="D28" s="9" t="s">
        <v>21</v>
      </c>
      <c r="E28" s="9">
        <v>761</v>
      </c>
      <c r="F28" s="9">
        <f t="shared" si="1"/>
        <v>837.1</v>
      </c>
      <c r="G28" s="17">
        <f>G27</f>
        <v>28450</v>
      </c>
      <c r="H28" s="36">
        <f t="shared" si="2"/>
        <v>21650450</v>
      </c>
      <c r="I28" s="36">
        <f t="shared" si="3"/>
        <v>22516468</v>
      </c>
      <c r="J28" s="18">
        <f t="shared" si="0"/>
        <v>47000</v>
      </c>
      <c r="K28" s="37">
        <f t="shared" si="4"/>
        <v>2511300</v>
      </c>
      <c r="L28" s="38" t="s">
        <v>60</v>
      </c>
    </row>
    <row r="29" spans="1:12" ht="16.5" x14ac:dyDescent="0.3">
      <c r="A29" s="4">
        <v>28</v>
      </c>
      <c r="B29" s="4">
        <v>701</v>
      </c>
      <c r="C29" s="4">
        <v>7</v>
      </c>
      <c r="D29" s="9" t="s">
        <v>23</v>
      </c>
      <c r="E29" s="9">
        <v>686</v>
      </c>
      <c r="F29" s="9">
        <f t="shared" si="1"/>
        <v>754.6</v>
      </c>
      <c r="G29" s="17">
        <f>G28+90</f>
        <v>28540</v>
      </c>
      <c r="H29" s="36">
        <f t="shared" si="2"/>
        <v>19578440</v>
      </c>
      <c r="I29" s="36">
        <f t="shared" si="3"/>
        <v>20361577.600000001</v>
      </c>
      <c r="J29" s="18">
        <f t="shared" si="0"/>
        <v>42500</v>
      </c>
      <c r="K29" s="37">
        <f t="shared" si="4"/>
        <v>2263800</v>
      </c>
      <c r="L29" s="38" t="s">
        <v>60</v>
      </c>
    </row>
    <row r="30" spans="1:12" ht="16.5" x14ac:dyDescent="0.3">
      <c r="A30" s="4">
        <v>29</v>
      </c>
      <c r="B30" s="4">
        <v>702</v>
      </c>
      <c r="C30" s="4">
        <v>7</v>
      </c>
      <c r="D30" s="9" t="s">
        <v>40</v>
      </c>
      <c r="E30" s="9">
        <v>1107</v>
      </c>
      <c r="F30" s="9">
        <f t="shared" si="1"/>
        <v>1217.7</v>
      </c>
      <c r="G30" s="17">
        <f>G29</f>
        <v>28540</v>
      </c>
      <c r="H30" s="36">
        <f t="shared" si="2"/>
        <v>31593780</v>
      </c>
      <c r="I30" s="36">
        <f t="shared" si="3"/>
        <v>32857531.200000003</v>
      </c>
      <c r="J30" s="18">
        <f t="shared" si="0"/>
        <v>68500</v>
      </c>
      <c r="K30" s="37">
        <f t="shared" si="4"/>
        <v>3653100</v>
      </c>
      <c r="L30" s="38" t="s">
        <v>60</v>
      </c>
    </row>
    <row r="31" spans="1:12" ht="16.5" x14ac:dyDescent="0.3">
      <c r="A31" s="4">
        <v>30</v>
      </c>
      <c r="B31" s="4">
        <v>703</v>
      </c>
      <c r="C31" s="4">
        <v>7</v>
      </c>
      <c r="D31" s="9" t="s">
        <v>26</v>
      </c>
      <c r="E31" s="9">
        <v>972</v>
      </c>
      <c r="F31" s="9">
        <f t="shared" si="1"/>
        <v>1069.2</v>
      </c>
      <c r="G31" s="17">
        <f>G30</f>
        <v>28540</v>
      </c>
      <c r="H31" s="36">
        <f t="shared" si="2"/>
        <v>27740880</v>
      </c>
      <c r="I31" s="36">
        <f t="shared" si="3"/>
        <v>28850515.199999999</v>
      </c>
      <c r="J31" s="18">
        <f t="shared" si="0"/>
        <v>60000</v>
      </c>
      <c r="K31" s="37">
        <f t="shared" si="4"/>
        <v>3207600</v>
      </c>
      <c r="L31" s="38" t="s">
        <v>60</v>
      </c>
    </row>
    <row r="32" spans="1:12" ht="16.5" x14ac:dyDescent="0.3">
      <c r="A32" s="4">
        <v>31</v>
      </c>
      <c r="B32" s="4">
        <v>704</v>
      </c>
      <c r="C32" s="4">
        <v>7</v>
      </c>
      <c r="D32" s="9" t="s">
        <v>21</v>
      </c>
      <c r="E32" s="9">
        <v>761</v>
      </c>
      <c r="F32" s="9">
        <f t="shared" si="1"/>
        <v>837.1</v>
      </c>
      <c r="G32" s="17">
        <f>G31</f>
        <v>28540</v>
      </c>
      <c r="H32" s="36">
        <f t="shared" si="2"/>
        <v>21718940</v>
      </c>
      <c r="I32" s="36">
        <f t="shared" si="3"/>
        <v>22587697.600000001</v>
      </c>
      <c r="J32" s="18">
        <f t="shared" si="0"/>
        <v>47000</v>
      </c>
      <c r="K32" s="37">
        <f t="shared" si="4"/>
        <v>2511300</v>
      </c>
      <c r="L32" s="38" t="s">
        <v>60</v>
      </c>
    </row>
    <row r="33" spans="1:12" ht="16.5" x14ac:dyDescent="0.3">
      <c r="A33" s="4">
        <v>32</v>
      </c>
      <c r="B33" s="4">
        <v>705</v>
      </c>
      <c r="C33" s="4">
        <v>7</v>
      </c>
      <c r="D33" s="9" t="s">
        <v>21</v>
      </c>
      <c r="E33" s="9">
        <v>761</v>
      </c>
      <c r="F33" s="9">
        <f t="shared" si="1"/>
        <v>837.1</v>
      </c>
      <c r="G33" s="17">
        <f>G32</f>
        <v>28540</v>
      </c>
      <c r="H33" s="36">
        <f t="shared" si="2"/>
        <v>21718940</v>
      </c>
      <c r="I33" s="36">
        <f t="shared" si="3"/>
        <v>22587697.600000001</v>
      </c>
      <c r="J33" s="18">
        <f t="shared" si="0"/>
        <v>47000</v>
      </c>
      <c r="K33" s="37">
        <f t="shared" si="4"/>
        <v>2511300</v>
      </c>
      <c r="L33" s="38" t="s">
        <v>60</v>
      </c>
    </row>
    <row r="34" spans="1:12" ht="16.5" x14ac:dyDescent="0.3">
      <c r="A34" s="4">
        <v>33</v>
      </c>
      <c r="B34" s="4">
        <v>801</v>
      </c>
      <c r="C34" s="4">
        <v>8</v>
      </c>
      <c r="D34" s="9" t="s">
        <v>23</v>
      </c>
      <c r="E34" s="9">
        <v>686</v>
      </c>
      <c r="F34" s="9">
        <f t="shared" si="1"/>
        <v>754.6</v>
      </c>
      <c r="G34" s="17">
        <f>G33+90</f>
        <v>28630</v>
      </c>
      <c r="H34" s="36">
        <f t="shared" si="2"/>
        <v>19640180</v>
      </c>
      <c r="I34" s="36">
        <f t="shared" si="3"/>
        <v>20425787.199999999</v>
      </c>
      <c r="J34" s="18">
        <f t="shared" si="0"/>
        <v>42500</v>
      </c>
      <c r="K34" s="37">
        <f t="shared" si="4"/>
        <v>2263800</v>
      </c>
      <c r="L34" s="38" t="s">
        <v>60</v>
      </c>
    </row>
    <row r="35" spans="1:12" ht="16.5" x14ac:dyDescent="0.3">
      <c r="A35" s="4">
        <v>34</v>
      </c>
      <c r="B35" s="4">
        <v>802</v>
      </c>
      <c r="C35" s="4">
        <v>8</v>
      </c>
      <c r="D35" s="9" t="s">
        <v>40</v>
      </c>
      <c r="E35" s="9">
        <v>1107</v>
      </c>
      <c r="F35" s="9">
        <f t="shared" si="1"/>
        <v>1217.7</v>
      </c>
      <c r="G35" s="17">
        <f>G34</f>
        <v>28630</v>
      </c>
      <c r="H35" s="36">
        <f t="shared" si="2"/>
        <v>31693410</v>
      </c>
      <c r="I35" s="36">
        <f t="shared" si="3"/>
        <v>32961146.400000002</v>
      </c>
      <c r="J35" s="18">
        <f t="shared" si="0"/>
        <v>68500</v>
      </c>
      <c r="K35" s="37">
        <f t="shared" si="4"/>
        <v>3653100</v>
      </c>
      <c r="L35" s="38" t="s">
        <v>60</v>
      </c>
    </row>
    <row r="36" spans="1:12" ht="16.5" x14ac:dyDescent="0.3">
      <c r="A36" s="4">
        <v>35</v>
      </c>
      <c r="B36" s="4">
        <v>803</v>
      </c>
      <c r="C36" s="4">
        <v>8</v>
      </c>
      <c r="D36" s="9" t="s">
        <v>26</v>
      </c>
      <c r="E36" s="9">
        <v>972</v>
      </c>
      <c r="F36" s="9">
        <f t="shared" si="1"/>
        <v>1069.2</v>
      </c>
      <c r="G36" s="17">
        <f>G35</f>
        <v>28630</v>
      </c>
      <c r="H36" s="36">
        <f t="shared" si="2"/>
        <v>27828360</v>
      </c>
      <c r="I36" s="36">
        <f t="shared" si="3"/>
        <v>28941494.400000002</v>
      </c>
      <c r="J36" s="18">
        <f t="shared" si="0"/>
        <v>60500</v>
      </c>
      <c r="K36" s="37">
        <f t="shared" si="4"/>
        <v>3207600</v>
      </c>
      <c r="L36" s="38" t="s">
        <v>60</v>
      </c>
    </row>
    <row r="37" spans="1:12" ht="16.5" x14ac:dyDescent="0.3">
      <c r="A37" s="4">
        <v>36</v>
      </c>
      <c r="B37" s="4">
        <v>804</v>
      </c>
      <c r="C37" s="4">
        <v>8</v>
      </c>
      <c r="D37" s="9" t="s">
        <v>21</v>
      </c>
      <c r="E37" s="9">
        <v>761</v>
      </c>
      <c r="F37" s="9">
        <f t="shared" si="1"/>
        <v>837.1</v>
      </c>
      <c r="G37" s="17">
        <f>G36</f>
        <v>28630</v>
      </c>
      <c r="H37" s="36">
        <f t="shared" si="2"/>
        <v>21787430</v>
      </c>
      <c r="I37" s="36">
        <f t="shared" si="3"/>
        <v>22658927.199999999</v>
      </c>
      <c r="J37" s="18">
        <f t="shared" si="0"/>
        <v>47000</v>
      </c>
      <c r="K37" s="37">
        <f t="shared" si="4"/>
        <v>2511300</v>
      </c>
      <c r="L37" s="38" t="s">
        <v>60</v>
      </c>
    </row>
    <row r="38" spans="1:12" ht="16.5" x14ac:dyDescent="0.3">
      <c r="A38" s="4">
        <v>37</v>
      </c>
      <c r="B38" s="4">
        <v>902</v>
      </c>
      <c r="C38" s="4">
        <v>9</v>
      </c>
      <c r="D38" s="9" t="s">
        <v>40</v>
      </c>
      <c r="E38" s="9">
        <v>1107</v>
      </c>
      <c r="F38" s="9">
        <f t="shared" si="1"/>
        <v>1217.7</v>
      </c>
      <c r="G38" s="17">
        <f>G37+90</f>
        <v>28720</v>
      </c>
      <c r="H38" s="36">
        <f t="shared" si="2"/>
        <v>31793040</v>
      </c>
      <c r="I38" s="36">
        <f t="shared" si="3"/>
        <v>33064761.600000001</v>
      </c>
      <c r="J38" s="18">
        <f t="shared" si="0"/>
        <v>69000</v>
      </c>
      <c r="K38" s="37">
        <f t="shared" si="4"/>
        <v>3653100</v>
      </c>
      <c r="L38" s="38" t="s">
        <v>60</v>
      </c>
    </row>
    <row r="39" spans="1:12" ht="16.5" x14ac:dyDescent="0.3">
      <c r="A39" s="4">
        <v>38</v>
      </c>
      <c r="B39" s="4">
        <v>903</v>
      </c>
      <c r="C39" s="4">
        <v>9</v>
      </c>
      <c r="D39" s="9" t="s">
        <v>26</v>
      </c>
      <c r="E39" s="9">
        <v>972</v>
      </c>
      <c r="F39" s="9">
        <f t="shared" si="1"/>
        <v>1069.2</v>
      </c>
      <c r="G39" s="17">
        <f>G38</f>
        <v>28720</v>
      </c>
      <c r="H39" s="36">
        <f t="shared" si="2"/>
        <v>27915840</v>
      </c>
      <c r="I39" s="36">
        <f t="shared" si="3"/>
        <v>29032473.600000001</v>
      </c>
      <c r="J39" s="18">
        <f t="shared" si="0"/>
        <v>60500</v>
      </c>
      <c r="K39" s="37">
        <f t="shared" si="4"/>
        <v>3207600</v>
      </c>
      <c r="L39" s="38" t="s">
        <v>60</v>
      </c>
    </row>
    <row r="40" spans="1:12" ht="16.5" x14ac:dyDescent="0.3">
      <c r="A40" s="4">
        <v>39</v>
      </c>
      <c r="B40" s="4">
        <v>904</v>
      </c>
      <c r="C40" s="4">
        <v>9</v>
      </c>
      <c r="D40" s="9" t="s">
        <v>21</v>
      </c>
      <c r="E40" s="9">
        <v>761</v>
      </c>
      <c r="F40" s="9">
        <f t="shared" si="1"/>
        <v>837.1</v>
      </c>
      <c r="G40" s="17">
        <f>G39</f>
        <v>28720</v>
      </c>
      <c r="H40" s="36">
        <f t="shared" si="2"/>
        <v>21855920</v>
      </c>
      <c r="I40" s="36">
        <f t="shared" si="3"/>
        <v>22730156.800000001</v>
      </c>
      <c r="J40" s="18">
        <f t="shared" si="0"/>
        <v>47500</v>
      </c>
      <c r="K40" s="37">
        <f t="shared" si="4"/>
        <v>2511300</v>
      </c>
      <c r="L40" s="38" t="s">
        <v>60</v>
      </c>
    </row>
    <row r="41" spans="1:12" ht="16.5" x14ac:dyDescent="0.3">
      <c r="A41" s="4">
        <v>40</v>
      </c>
      <c r="B41" s="4">
        <v>905</v>
      </c>
      <c r="C41" s="4">
        <v>9</v>
      </c>
      <c r="D41" s="9" t="s">
        <v>21</v>
      </c>
      <c r="E41" s="9">
        <v>761</v>
      </c>
      <c r="F41" s="9">
        <f t="shared" si="1"/>
        <v>837.1</v>
      </c>
      <c r="G41" s="17">
        <f>G40</f>
        <v>28720</v>
      </c>
      <c r="H41" s="36">
        <f t="shared" si="2"/>
        <v>21855920</v>
      </c>
      <c r="I41" s="36">
        <f t="shared" si="3"/>
        <v>22730156.800000001</v>
      </c>
      <c r="J41" s="18">
        <f t="shared" si="0"/>
        <v>47500</v>
      </c>
      <c r="K41" s="37">
        <f t="shared" si="4"/>
        <v>2511300</v>
      </c>
      <c r="L41" s="38" t="s">
        <v>60</v>
      </c>
    </row>
    <row r="42" spans="1:12" ht="16.5" x14ac:dyDescent="0.3">
      <c r="A42" s="4">
        <v>41</v>
      </c>
      <c r="B42" s="4">
        <v>1001</v>
      </c>
      <c r="C42" s="4">
        <v>10</v>
      </c>
      <c r="D42" s="9" t="s">
        <v>23</v>
      </c>
      <c r="E42" s="9">
        <v>686</v>
      </c>
      <c r="F42" s="9">
        <f t="shared" si="1"/>
        <v>754.6</v>
      </c>
      <c r="G42" s="17">
        <f>G41+90</f>
        <v>28810</v>
      </c>
      <c r="H42" s="36">
        <f t="shared" si="2"/>
        <v>19763660</v>
      </c>
      <c r="I42" s="36">
        <f t="shared" si="3"/>
        <v>20554206.400000002</v>
      </c>
      <c r="J42" s="18">
        <f t="shared" si="0"/>
        <v>43000</v>
      </c>
      <c r="K42" s="37">
        <f t="shared" si="4"/>
        <v>2263800</v>
      </c>
      <c r="L42" s="38" t="s">
        <v>60</v>
      </c>
    </row>
    <row r="43" spans="1:12" ht="16.5" x14ac:dyDescent="0.3">
      <c r="A43" s="4">
        <v>42</v>
      </c>
      <c r="B43" s="4">
        <v>1002</v>
      </c>
      <c r="C43" s="4">
        <v>10</v>
      </c>
      <c r="D43" s="9" t="s">
        <v>40</v>
      </c>
      <c r="E43" s="9">
        <v>1107</v>
      </c>
      <c r="F43" s="9">
        <f t="shared" si="1"/>
        <v>1217.7</v>
      </c>
      <c r="G43" s="17">
        <f>G42</f>
        <v>28810</v>
      </c>
      <c r="H43" s="36">
        <f t="shared" si="2"/>
        <v>31892670</v>
      </c>
      <c r="I43" s="36">
        <f t="shared" si="3"/>
        <v>33168376.800000001</v>
      </c>
      <c r="J43" s="18">
        <f t="shared" si="0"/>
        <v>69000</v>
      </c>
      <c r="K43" s="37">
        <f t="shared" si="4"/>
        <v>3653100</v>
      </c>
      <c r="L43" s="38" t="s">
        <v>60</v>
      </c>
    </row>
    <row r="44" spans="1:12" ht="16.5" x14ac:dyDescent="0.3">
      <c r="A44" s="4">
        <v>43</v>
      </c>
      <c r="B44" s="4">
        <v>1003</v>
      </c>
      <c r="C44" s="4">
        <v>10</v>
      </c>
      <c r="D44" s="9" t="s">
        <v>22</v>
      </c>
      <c r="E44" s="9">
        <v>490</v>
      </c>
      <c r="F44" s="9">
        <f t="shared" si="1"/>
        <v>539</v>
      </c>
      <c r="G44" s="17">
        <f>G43</f>
        <v>28810</v>
      </c>
      <c r="H44" s="36">
        <f t="shared" si="2"/>
        <v>14116900</v>
      </c>
      <c r="I44" s="36">
        <f t="shared" si="3"/>
        <v>14681576</v>
      </c>
      <c r="J44" s="18">
        <f t="shared" si="0"/>
        <v>30500</v>
      </c>
      <c r="K44" s="37">
        <f t="shared" si="4"/>
        <v>1617000</v>
      </c>
      <c r="L44" s="38" t="s">
        <v>60</v>
      </c>
    </row>
    <row r="45" spans="1:12" ht="16.5" x14ac:dyDescent="0.3">
      <c r="A45" s="4">
        <v>44</v>
      </c>
      <c r="B45" s="4">
        <v>1005</v>
      </c>
      <c r="C45" s="4">
        <v>10</v>
      </c>
      <c r="D45" s="9" t="s">
        <v>21</v>
      </c>
      <c r="E45" s="9">
        <v>761</v>
      </c>
      <c r="F45" s="9">
        <f t="shared" si="1"/>
        <v>837.1</v>
      </c>
      <c r="G45" s="17">
        <f>G44</f>
        <v>28810</v>
      </c>
      <c r="H45" s="36">
        <f t="shared" si="2"/>
        <v>21924410</v>
      </c>
      <c r="I45" s="36">
        <f t="shared" si="3"/>
        <v>22801386.400000002</v>
      </c>
      <c r="J45" s="18">
        <f t="shared" si="0"/>
        <v>47500</v>
      </c>
      <c r="K45" s="37">
        <f t="shared" si="4"/>
        <v>2511300</v>
      </c>
      <c r="L45" s="38" t="s">
        <v>60</v>
      </c>
    </row>
    <row r="46" spans="1:12" ht="16.5" x14ac:dyDescent="0.3">
      <c r="A46" s="4">
        <v>45</v>
      </c>
      <c r="B46" s="4">
        <v>1101</v>
      </c>
      <c r="C46" s="4">
        <v>11</v>
      </c>
      <c r="D46" s="9" t="s">
        <v>23</v>
      </c>
      <c r="E46" s="9">
        <v>686</v>
      </c>
      <c r="F46" s="9">
        <f t="shared" si="1"/>
        <v>754.6</v>
      </c>
      <c r="G46" s="17">
        <f>G45+90</f>
        <v>28900</v>
      </c>
      <c r="H46" s="36">
        <f t="shared" si="2"/>
        <v>19825400</v>
      </c>
      <c r="I46" s="36">
        <f t="shared" si="3"/>
        <v>20618416</v>
      </c>
      <c r="J46" s="18">
        <f t="shared" si="0"/>
        <v>43000</v>
      </c>
      <c r="K46" s="37">
        <f t="shared" si="4"/>
        <v>2263800</v>
      </c>
      <c r="L46" s="38" t="s">
        <v>60</v>
      </c>
    </row>
    <row r="47" spans="1:12" ht="16.5" x14ac:dyDescent="0.3">
      <c r="A47" s="4">
        <v>46</v>
      </c>
      <c r="B47" s="4">
        <v>1102</v>
      </c>
      <c r="C47" s="4">
        <v>11</v>
      </c>
      <c r="D47" s="39" t="s">
        <v>40</v>
      </c>
      <c r="E47" s="40">
        <v>1107</v>
      </c>
      <c r="F47" s="9">
        <f t="shared" si="1"/>
        <v>1217.7</v>
      </c>
      <c r="G47" s="17">
        <f>G46</f>
        <v>28900</v>
      </c>
      <c r="H47" s="36">
        <f t="shared" si="2"/>
        <v>31992300</v>
      </c>
      <c r="I47" s="36">
        <f t="shared" si="3"/>
        <v>33271992</v>
      </c>
      <c r="J47" s="18">
        <f t="shared" si="0"/>
        <v>69500</v>
      </c>
      <c r="K47" s="37">
        <f t="shared" si="4"/>
        <v>3653100</v>
      </c>
      <c r="L47" s="38" t="s">
        <v>60</v>
      </c>
    </row>
    <row r="48" spans="1:12" ht="16.5" x14ac:dyDescent="0.3">
      <c r="A48" s="4">
        <v>47</v>
      </c>
      <c r="B48" s="4">
        <v>1104</v>
      </c>
      <c r="C48" s="4">
        <v>11</v>
      </c>
      <c r="D48" s="39" t="s">
        <v>21</v>
      </c>
      <c r="E48" s="40">
        <v>761</v>
      </c>
      <c r="F48" s="9">
        <f t="shared" si="1"/>
        <v>837.1</v>
      </c>
      <c r="G48" s="17">
        <f>G46</f>
        <v>28900</v>
      </c>
      <c r="H48" s="36">
        <f t="shared" si="2"/>
        <v>21992900</v>
      </c>
      <c r="I48" s="36">
        <f t="shared" si="3"/>
        <v>22872616</v>
      </c>
      <c r="J48" s="18">
        <f t="shared" si="0"/>
        <v>47500</v>
      </c>
      <c r="K48" s="37">
        <f t="shared" si="4"/>
        <v>2511300</v>
      </c>
      <c r="L48" s="38" t="s">
        <v>60</v>
      </c>
    </row>
    <row r="49" spans="1:11" ht="16.5" x14ac:dyDescent="0.3">
      <c r="A49" s="72" t="s">
        <v>4</v>
      </c>
      <c r="B49" s="73"/>
      <c r="C49" s="73"/>
      <c r="D49" s="74"/>
      <c r="E49" s="41">
        <f>SUM(E2:E48)</f>
        <v>40127</v>
      </c>
      <c r="F49" s="41">
        <f>SUM(F2:F48)</f>
        <v>44139.699999999968</v>
      </c>
      <c r="G49" s="42"/>
      <c r="H49" s="43">
        <f>SUM(H2:H48)</f>
        <v>1140767510</v>
      </c>
      <c r="I49" s="43">
        <f>SUM(I2:I48)</f>
        <v>1186398210.4000001</v>
      </c>
      <c r="J49" s="44"/>
      <c r="K49" s="43">
        <f>SUM(K2:K48)</f>
        <v>132419100</v>
      </c>
    </row>
  </sheetData>
  <mergeCells count="1">
    <mergeCell ref="A49:D4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157EE7-BCBA-4502-91CA-9F5B4E6D259B}">
  <dimension ref="A1:L8"/>
  <sheetViews>
    <sheetView zoomScale="124" zoomScaleNormal="124" workbookViewId="0">
      <selection activeCell="E8" sqref="E8:F8"/>
    </sheetView>
  </sheetViews>
  <sheetFormatPr defaultRowHeight="15" x14ac:dyDescent="0.25"/>
  <cols>
    <col min="1" max="1" width="4.7109375" customWidth="1"/>
    <col min="2" max="2" width="6.5703125" customWidth="1"/>
    <col min="3" max="3" width="6" customWidth="1"/>
    <col min="4" max="4" width="8" customWidth="1"/>
    <col min="5" max="5" width="7.42578125" customWidth="1"/>
    <col min="6" max="6" width="7" customWidth="1"/>
    <col min="7" max="7" width="8" customWidth="1"/>
    <col min="8" max="8" width="14.28515625" customWidth="1"/>
    <col min="9" max="9" width="14.42578125" customWidth="1"/>
    <col min="10" max="10" width="7.7109375" customWidth="1"/>
    <col min="11" max="11" width="12.5703125" customWidth="1"/>
  </cols>
  <sheetData>
    <row r="1" spans="1:12" ht="46.5" customHeight="1" x14ac:dyDescent="0.25">
      <c r="A1" s="30" t="s">
        <v>0</v>
      </c>
      <c r="B1" s="30" t="s">
        <v>8</v>
      </c>
      <c r="C1" s="30" t="s">
        <v>1</v>
      </c>
      <c r="D1" s="30" t="s">
        <v>2</v>
      </c>
      <c r="E1" s="34" t="s">
        <v>61</v>
      </c>
      <c r="F1" s="30" t="s">
        <v>3</v>
      </c>
      <c r="G1" s="30" t="s">
        <v>63</v>
      </c>
      <c r="H1" s="30" t="s">
        <v>64</v>
      </c>
      <c r="I1" s="30" t="s">
        <v>65</v>
      </c>
      <c r="J1" s="30" t="s">
        <v>66</v>
      </c>
      <c r="K1" s="31" t="s">
        <v>59</v>
      </c>
      <c r="L1" s="35" t="s">
        <v>29</v>
      </c>
    </row>
    <row r="2" spans="1:12" ht="16.5" x14ac:dyDescent="0.3">
      <c r="A2" s="4">
        <v>1</v>
      </c>
      <c r="B2" s="4">
        <v>501</v>
      </c>
      <c r="C2" s="4">
        <v>5</v>
      </c>
      <c r="D2" s="9" t="s">
        <v>23</v>
      </c>
      <c r="E2" s="9">
        <v>686</v>
      </c>
      <c r="F2" s="9">
        <f t="shared" ref="F2:F7" si="0">E2*1.1</f>
        <v>754.6</v>
      </c>
      <c r="G2" s="17" t="e">
        <f>#REF!+90</f>
        <v>#REF!</v>
      </c>
      <c r="H2" s="36">
        <v>0</v>
      </c>
      <c r="I2" s="36">
        <f t="shared" ref="I2:I7" si="1">H2*1.1</f>
        <v>0</v>
      </c>
      <c r="J2" s="18">
        <f t="shared" ref="J2:J7" si="2">MROUND((I2*0.025/12),500)</f>
        <v>0</v>
      </c>
      <c r="K2" s="37">
        <f t="shared" ref="K2:K7" si="3">F2*3000</f>
        <v>2263800</v>
      </c>
      <c r="L2" s="38" t="s">
        <v>31</v>
      </c>
    </row>
    <row r="3" spans="1:12" ht="16.5" x14ac:dyDescent="0.3">
      <c r="A3" s="4">
        <v>2</v>
      </c>
      <c r="B3" s="4">
        <v>805</v>
      </c>
      <c r="C3" s="4">
        <v>8</v>
      </c>
      <c r="D3" s="9" t="s">
        <v>21</v>
      </c>
      <c r="E3" s="9">
        <v>761</v>
      </c>
      <c r="F3" s="9">
        <f t="shared" si="0"/>
        <v>837.1</v>
      </c>
      <c r="G3" s="17" t="e">
        <f>#REF!</f>
        <v>#REF!</v>
      </c>
      <c r="H3" s="36">
        <v>0</v>
      </c>
      <c r="I3" s="36">
        <f t="shared" si="1"/>
        <v>0</v>
      </c>
      <c r="J3" s="18">
        <f t="shared" si="2"/>
        <v>0</v>
      </c>
      <c r="K3" s="37">
        <f t="shared" si="3"/>
        <v>2511300</v>
      </c>
      <c r="L3" s="38" t="s">
        <v>31</v>
      </c>
    </row>
    <row r="4" spans="1:12" ht="16.5" x14ac:dyDescent="0.3">
      <c r="A4" s="4">
        <v>3</v>
      </c>
      <c r="B4" s="4">
        <v>901</v>
      </c>
      <c r="C4" s="4">
        <v>9</v>
      </c>
      <c r="D4" s="9" t="s">
        <v>23</v>
      </c>
      <c r="E4" s="9">
        <v>686</v>
      </c>
      <c r="F4" s="9">
        <f t="shared" si="0"/>
        <v>754.6</v>
      </c>
      <c r="G4" s="17" t="e">
        <f>G3+90</f>
        <v>#REF!</v>
      </c>
      <c r="H4" s="36">
        <v>0</v>
      </c>
      <c r="I4" s="36">
        <f t="shared" si="1"/>
        <v>0</v>
      </c>
      <c r="J4" s="18">
        <f t="shared" si="2"/>
        <v>0</v>
      </c>
      <c r="K4" s="37">
        <f t="shared" si="3"/>
        <v>2263800</v>
      </c>
      <c r="L4" s="38" t="s">
        <v>31</v>
      </c>
    </row>
    <row r="5" spans="1:12" ht="16.5" x14ac:dyDescent="0.3">
      <c r="A5" s="4">
        <v>4</v>
      </c>
      <c r="B5" s="4">
        <v>1004</v>
      </c>
      <c r="C5" s="4">
        <v>10</v>
      </c>
      <c r="D5" s="9" t="s">
        <v>21</v>
      </c>
      <c r="E5" s="9">
        <v>761</v>
      </c>
      <c r="F5" s="9">
        <f t="shared" si="0"/>
        <v>837.1</v>
      </c>
      <c r="G5" s="17" t="e">
        <f>#REF!</f>
        <v>#REF!</v>
      </c>
      <c r="H5" s="36">
        <v>0</v>
      </c>
      <c r="I5" s="36">
        <f t="shared" si="1"/>
        <v>0</v>
      </c>
      <c r="J5" s="18">
        <f t="shared" si="2"/>
        <v>0</v>
      </c>
      <c r="K5" s="37">
        <f t="shared" si="3"/>
        <v>2511300</v>
      </c>
      <c r="L5" s="38" t="s">
        <v>31</v>
      </c>
    </row>
    <row r="6" spans="1:12" ht="16.5" x14ac:dyDescent="0.3">
      <c r="A6" s="4">
        <v>5</v>
      </c>
      <c r="B6" s="4">
        <v>1103</v>
      </c>
      <c r="C6" s="4">
        <v>11</v>
      </c>
      <c r="D6" s="39" t="s">
        <v>26</v>
      </c>
      <c r="E6" s="40">
        <v>972</v>
      </c>
      <c r="F6" s="9">
        <f t="shared" si="0"/>
        <v>1069.2</v>
      </c>
      <c r="G6" s="17" t="e">
        <f>#REF!</f>
        <v>#REF!</v>
      </c>
      <c r="H6" s="36">
        <v>0</v>
      </c>
      <c r="I6" s="36">
        <f t="shared" si="1"/>
        <v>0</v>
      </c>
      <c r="J6" s="18">
        <f t="shared" si="2"/>
        <v>0</v>
      </c>
      <c r="K6" s="37">
        <f t="shared" si="3"/>
        <v>3207600</v>
      </c>
      <c r="L6" s="38" t="s">
        <v>31</v>
      </c>
    </row>
    <row r="7" spans="1:12" ht="16.5" x14ac:dyDescent="0.3">
      <c r="A7" s="4">
        <v>6</v>
      </c>
      <c r="B7" s="4">
        <v>1105</v>
      </c>
      <c r="C7" s="4">
        <v>11</v>
      </c>
      <c r="D7" s="39" t="s">
        <v>21</v>
      </c>
      <c r="E7" s="40">
        <v>761</v>
      </c>
      <c r="F7" s="9">
        <f t="shared" si="0"/>
        <v>837.1</v>
      </c>
      <c r="G7" s="17" t="e">
        <f>#REF!</f>
        <v>#REF!</v>
      </c>
      <c r="H7" s="36">
        <v>0</v>
      </c>
      <c r="I7" s="36">
        <f t="shared" si="1"/>
        <v>0</v>
      </c>
      <c r="J7" s="18">
        <f t="shared" si="2"/>
        <v>0</v>
      </c>
      <c r="K7" s="37">
        <f t="shared" si="3"/>
        <v>2511300</v>
      </c>
      <c r="L7" s="38" t="s">
        <v>31</v>
      </c>
    </row>
    <row r="8" spans="1:12" ht="16.5" x14ac:dyDescent="0.3">
      <c r="A8" s="72" t="s">
        <v>4</v>
      </c>
      <c r="B8" s="73"/>
      <c r="C8" s="73"/>
      <c r="D8" s="74"/>
      <c r="E8" s="41">
        <f>SUM(E2:E7)</f>
        <v>4627</v>
      </c>
      <c r="F8" s="41">
        <f>SUM(F2:F7)</f>
        <v>5089.7000000000007</v>
      </c>
      <c r="G8" s="42"/>
      <c r="H8" s="43">
        <f>SUM(H2:H7)</f>
        <v>0</v>
      </c>
      <c r="I8" s="43">
        <f>SUM(I2:I7)</f>
        <v>0</v>
      </c>
      <c r="J8" s="44"/>
      <c r="K8" s="43">
        <f>SUM(K2:K7)</f>
        <v>15269100</v>
      </c>
    </row>
  </sheetData>
  <mergeCells count="1">
    <mergeCell ref="A8:D8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28"/>
  <sheetViews>
    <sheetView topLeftCell="A16" zoomScale="124" zoomScaleNormal="124" workbookViewId="0">
      <selection activeCell="I28" sqref="I28"/>
    </sheetView>
  </sheetViews>
  <sheetFormatPr defaultRowHeight="15" x14ac:dyDescent="0.25"/>
  <cols>
    <col min="1" max="1" width="4.7109375" customWidth="1"/>
    <col min="2" max="2" width="6.5703125" customWidth="1"/>
    <col min="3" max="3" width="6" customWidth="1"/>
    <col min="4" max="4" width="8" customWidth="1"/>
    <col min="5" max="5" width="7.42578125" customWidth="1"/>
    <col min="6" max="6" width="7" customWidth="1"/>
    <col min="7" max="7" width="8" customWidth="1"/>
    <col min="8" max="8" width="13.42578125" customWidth="1"/>
    <col min="9" max="9" width="14.7109375" customWidth="1"/>
    <col min="10" max="10" width="7.7109375" customWidth="1"/>
    <col min="11" max="11" width="10.5703125" customWidth="1"/>
  </cols>
  <sheetData>
    <row r="1" spans="1:12" ht="52.5" customHeight="1" x14ac:dyDescent="0.25">
      <c r="A1" s="30" t="s">
        <v>0</v>
      </c>
      <c r="B1" s="30" t="s">
        <v>8</v>
      </c>
      <c r="C1" s="30" t="s">
        <v>1</v>
      </c>
      <c r="D1" s="30" t="s">
        <v>2</v>
      </c>
      <c r="E1" s="45" t="s">
        <v>61</v>
      </c>
      <c r="F1" s="30" t="s">
        <v>3</v>
      </c>
      <c r="G1" s="30" t="s">
        <v>67</v>
      </c>
      <c r="H1" s="30" t="s">
        <v>64</v>
      </c>
      <c r="I1" s="30" t="s">
        <v>65</v>
      </c>
      <c r="J1" s="30" t="s">
        <v>66</v>
      </c>
      <c r="K1" s="35" t="s">
        <v>62</v>
      </c>
      <c r="L1" s="35" t="s">
        <v>29</v>
      </c>
    </row>
    <row r="2" spans="1:12" ht="16.5" x14ac:dyDescent="0.3">
      <c r="A2" s="4">
        <v>1</v>
      </c>
      <c r="B2" s="4">
        <v>201</v>
      </c>
      <c r="C2" s="4">
        <v>2</v>
      </c>
      <c r="D2" s="9" t="s">
        <v>21</v>
      </c>
      <c r="E2" s="9">
        <v>758</v>
      </c>
      <c r="F2" s="9">
        <f t="shared" ref="F2:F27" si="0">E2*1.1</f>
        <v>833.80000000000007</v>
      </c>
      <c r="G2" s="17">
        <v>28000</v>
      </c>
      <c r="H2" s="36">
        <f t="shared" ref="H2" si="1">E2*G2</f>
        <v>21224000</v>
      </c>
      <c r="I2" s="36">
        <f>H2*1.04</f>
        <v>22072960</v>
      </c>
      <c r="J2" s="18">
        <f t="shared" ref="J2" si="2">MROUND((I2*0.025/12),500)</f>
        <v>46000</v>
      </c>
      <c r="K2" s="37">
        <f>F2*3000</f>
        <v>2501400</v>
      </c>
      <c r="L2" s="38" t="s">
        <v>30</v>
      </c>
    </row>
    <row r="3" spans="1:12" ht="16.5" x14ac:dyDescent="0.3">
      <c r="A3" s="4">
        <v>2</v>
      </c>
      <c r="B3" s="4">
        <v>202</v>
      </c>
      <c r="C3" s="4">
        <v>2</v>
      </c>
      <c r="D3" s="9" t="s">
        <v>21</v>
      </c>
      <c r="E3" s="9">
        <v>755</v>
      </c>
      <c r="F3" s="9">
        <f t="shared" si="0"/>
        <v>830.50000000000011</v>
      </c>
      <c r="G3" s="17">
        <f t="shared" ref="G3:G6" si="3">G2</f>
        <v>28000</v>
      </c>
      <c r="H3" s="36">
        <f t="shared" ref="H3:H26" si="4">E3*G3</f>
        <v>21140000</v>
      </c>
      <c r="I3" s="36">
        <f t="shared" ref="I3:I27" si="5">H3*1.04</f>
        <v>21985600</v>
      </c>
      <c r="J3" s="18">
        <f t="shared" ref="J3:J27" si="6">MROUND((I3*0.025/12),500)</f>
        <v>46000</v>
      </c>
      <c r="K3" s="37">
        <f t="shared" ref="K3:K27" si="7">F3*3000</f>
        <v>2491500.0000000005</v>
      </c>
      <c r="L3" s="38" t="s">
        <v>30</v>
      </c>
    </row>
    <row r="4" spans="1:12" ht="16.5" x14ac:dyDescent="0.3">
      <c r="A4" s="4">
        <v>3</v>
      </c>
      <c r="B4" s="4">
        <v>203</v>
      </c>
      <c r="C4" s="4">
        <v>2</v>
      </c>
      <c r="D4" s="9" t="s">
        <v>26</v>
      </c>
      <c r="E4" s="9">
        <v>954</v>
      </c>
      <c r="F4" s="9">
        <f t="shared" si="0"/>
        <v>1049.4000000000001</v>
      </c>
      <c r="G4" s="17">
        <f t="shared" si="3"/>
        <v>28000</v>
      </c>
      <c r="H4" s="36">
        <f t="shared" si="4"/>
        <v>26712000</v>
      </c>
      <c r="I4" s="36">
        <f t="shared" si="5"/>
        <v>27780480</v>
      </c>
      <c r="J4" s="18">
        <f t="shared" si="6"/>
        <v>58000</v>
      </c>
      <c r="K4" s="37">
        <f t="shared" si="7"/>
        <v>3148200.0000000005</v>
      </c>
      <c r="L4" s="38" t="s">
        <v>30</v>
      </c>
    </row>
    <row r="5" spans="1:12" ht="16.5" x14ac:dyDescent="0.3">
      <c r="A5" s="4">
        <v>4</v>
      </c>
      <c r="B5" s="4">
        <v>204</v>
      </c>
      <c r="C5" s="4">
        <v>2</v>
      </c>
      <c r="D5" s="9" t="s">
        <v>40</v>
      </c>
      <c r="E5" s="9">
        <v>1100</v>
      </c>
      <c r="F5" s="9">
        <f t="shared" si="0"/>
        <v>1210</v>
      </c>
      <c r="G5" s="17">
        <f t="shared" si="3"/>
        <v>28000</v>
      </c>
      <c r="H5" s="36">
        <f t="shared" si="4"/>
        <v>30800000</v>
      </c>
      <c r="I5" s="36">
        <f t="shared" si="5"/>
        <v>32032000</v>
      </c>
      <c r="J5" s="18">
        <f t="shared" si="6"/>
        <v>66500</v>
      </c>
      <c r="K5" s="37">
        <f t="shared" si="7"/>
        <v>3630000</v>
      </c>
      <c r="L5" s="38" t="s">
        <v>30</v>
      </c>
    </row>
    <row r="6" spans="1:12" ht="16.5" x14ac:dyDescent="0.3">
      <c r="A6" s="4">
        <v>5</v>
      </c>
      <c r="B6" s="4">
        <v>205</v>
      </c>
      <c r="C6" s="4">
        <v>2</v>
      </c>
      <c r="D6" s="9" t="s">
        <v>23</v>
      </c>
      <c r="E6" s="9">
        <v>686</v>
      </c>
      <c r="F6" s="9">
        <f t="shared" si="0"/>
        <v>754.6</v>
      </c>
      <c r="G6" s="17">
        <f t="shared" si="3"/>
        <v>28000</v>
      </c>
      <c r="H6" s="36">
        <f t="shared" si="4"/>
        <v>19208000</v>
      </c>
      <c r="I6" s="36">
        <f t="shared" si="5"/>
        <v>19976320</v>
      </c>
      <c r="J6" s="18">
        <f t="shared" si="6"/>
        <v>41500</v>
      </c>
      <c r="K6" s="37">
        <f t="shared" si="7"/>
        <v>2263800</v>
      </c>
      <c r="L6" s="38" t="s">
        <v>30</v>
      </c>
    </row>
    <row r="7" spans="1:12" ht="16.5" x14ac:dyDescent="0.3">
      <c r="A7" s="4">
        <v>6</v>
      </c>
      <c r="B7" s="4">
        <v>301</v>
      </c>
      <c r="C7" s="4">
        <v>3</v>
      </c>
      <c r="D7" s="9" t="s">
        <v>21</v>
      </c>
      <c r="E7" s="9">
        <v>758</v>
      </c>
      <c r="F7" s="9">
        <f t="shared" si="0"/>
        <v>833.80000000000007</v>
      </c>
      <c r="G7" s="17">
        <f>G6+90</f>
        <v>28090</v>
      </c>
      <c r="H7" s="36">
        <f t="shared" si="4"/>
        <v>21292220</v>
      </c>
      <c r="I7" s="36">
        <f t="shared" si="5"/>
        <v>22143908.800000001</v>
      </c>
      <c r="J7" s="18">
        <f t="shared" si="6"/>
        <v>46000</v>
      </c>
      <c r="K7" s="37">
        <f t="shared" si="7"/>
        <v>2501400</v>
      </c>
      <c r="L7" s="38" t="s">
        <v>30</v>
      </c>
    </row>
    <row r="8" spans="1:12" ht="16.5" x14ac:dyDescent="0.3">
      <c r="A8" s="4">
        <v>7</v>
      </c>
      <c r="B8" s="4">
        <v>303</v>
      </c>
      <c r="C8" s="4">
        <v>3</v>
      </c>
      <c r="D8" s="9" t="s">
        <v>26</v>
      </c>
      <c r="E8" s="9">
        <v>544</v>
      </c>
      <c r="F8" s="9">
        <f t="shared" si="0"/>
        <v>598.40000000000009</v>
      </c>
      <c r="G8" s="17">
        <f>G7</f>
        <v>28090</v>
      </c>
      <c r="H8" s="36">
        <f t="shared" si="4"/>
        <v>15280960</v>
      </c>
      <c r="I8" s="36">
        <f t="shared" si="5"/>
        <v>15892198.4</v>
      </c>
      <c r="J8" s="18">
        <f t="shared" si="6"/>
        <v>33000</v>
      </c>
      <c r="K8" s="37">
        <f t="shared" si="7"/>
        <v>1795200.0000000002</v>
      </c>
      <c r="L8" s="38" t="s">
        <v>30</v>
      </c>
    </row>
    <row r="9" spans="1:12" ht="16.5" x14ac:dyDescent="0.3">
      <c r="A9" s="4">
        <v>8</v>
      </c>
      <c r="B9" s="4">
        <v>304</v>
      </c>
      <c r="C9" s="4">
        <v>3</v>
      </c>
      <c r="D9" s="9" t="s">
        <v>40</v>
      </c>
      <c r="E9" s="9">
        <v>1100</v>
      </c>
      <c r="F9" s="9">
        <f t="shared" si="0"/>
        <v>1210</v>
      </c>
      <c r="G9" s="17">
        <f>G8</f>
        <v>28090</v>
      </c>
      <c r="H9" s="36">
        <f t="shared" si="4"/>
        <v>30899000</v>
      </c>
      <c r="I9" s="36">
        <f t="shared" si="5"/>
        <v>32134960</v>
      </c>
      <c r="J9" s="18">
        <f t="shared" si="6"/>
        <v>67000</v>
      </c>
      <c r="K9" s="37">
        <f t="shared" si="7"/>
        <v>3630000</v>
      </c>
      <c r="L9" s="38" t="s">
        <v>30</v>
      </c>
    </row>
    <row r="10" spans="1:12" ht="16.5" x14ac:dyDescent="0.3">
      <c r="A10" s="4">
        <v>9</v>
      </c>
      <c r="B10" s="4">
        <v>305</v>
      </c>
      <c r="C10" s="4">
        <v>3</v>
      </c>
      <c r="D10" s="9" t="s">
        <v>23</v>
      </c>
      <c r="E10" s="9">
        <v>686</v>
      </c>
      <c r="F10" s="9">
        <f t="shared" si="0"/>
        <v>754.6</v>
      </c>
      <c r="G10" s="17">
        <f>G9</f>
        <v>28090</v>
      </c>
      <c r="H10" s="36">
        <f t="shared" si="4"/>
        <v>19269740</v>
      </c>
      <c r="I10" s="36">
        <f t="shared" si="5"/>
        <v>20040529.600000001</v>
      </c>
      <c r="J10" s="18">
        <f t="shared" si="6"/>
        <v>42000</v>
      </c>
      <c r="K10" s="37">
        <f t="shared" si="7"/>
        <v>2263800</v>
      </c>
      <c r="L10" s="38" t="s">
        <v>30</v>
      </c>
    </row>
    <row r="11" spans="1:12" ht="16.5" x14ac:dyDescent="0.3">
      <c r="A11" s="4">
        <v>10</v>
      </c>
      <c r="B11" s="4">
        <v>401</v>
      </c>
      <c r="C11" s="4">
        <v>4</v>
      </c>
      <c r="D11" s="9" t="s">
        <v>21</v>
      </c>
      <c r="E11" s="9">
        <v>758</v>
      </c>
      <c r="F11" s="9">
        <f t="shared" si="0"/>
        <v>833.80000000000007</v>
      </c>
      <c r="G11" s="17">
        <f>G10+90</f>
        <v>28180</v>
      </c>
      <c r="H11" s="36">
        <f t="shared" si="4"/>
        <v>21360440</v>
      </c>
      <c r="I11" s="36">
        <f t="shared" si="5"/>
        <v>22214857.600000001</v>
      </c>
      <c r="J11" s="18">
        <f t="shared" si="6"/>
        <v>46500</v>
      </c>
      <c r="K11" s="37">
        <f t="shared" si="7"/>
        <v>2501400</v>
      </c>
      <c r="L11" s="38" t="s">
        <v>30</v>
      </c>
    </row>
    <row r="12" spans="1:12" ht="16.5" x14ac:dyDescent="0.3">
      <c r="A12" s="4">
        <v>11</v>
      </c>
      <c r="B12" s="4">
        <v>402</v>
      </c>
      <c r="C12" s="4">
        <v>4</v>
      </c>
      <c r="D12" s="9" t="s">
        <v>21</v>
      </c>
      <c r="E12" s="9">
        <v>755</v>
      </c>
      <c r="F12" s="9">
        <f t="shared" si="0"/>
        <v>830.50000000000011</v>
      </c>
      <c r="G12" s="17">
        <f t="shared" ref="G12:G25" si="8">G11</f>
        <v>28180</v>
      </c>
      <c r="H12" s="36">
        <f t="shared" si="4"/>
        <v>21275900</v>
      </c>
      <c r="I12" s="36">
        <f t="shared" si="5"/>
        <v>22126936</v>
      </c>
      <c r="J12" s="18">
        <f t="shared" si="6"/>
        <v>46000</v>
      </c>
      <c r="K12" s="37">
        <f t="shared" si="7"/>
        <v>2491500.0000000005</v>
      </c>
      <c r="L12" s="38" t="s">
        <v>30</v>
      </c>
    </row>
    <row r="13" spans="1:12" ht="16.5" x14ac:dyDescent="0.3">
      <c r="A13" s="4">
        <v>12</v>
      </c>
      <c r="B13" s="4">
        <v>403</v>
      </c>
      <c r="C13" s="4">
        <v>4</v>
      </c>
      <c r="D13" s="9" t="s">
        <v>26</v>
      </c>
      <c r="E13" s="9">
        <v>954</v>
      </c>
      <c r="F13" s="9">
        <f t="shared" si="0"/>
        <v>1049.4000000000001</v>
      </c>
      <c r="G13" s="17">
        <f t="shared" si="8"/>
        <v>28180</v>
      </c>
      <c r="H13" s="36">
        <f t="shared" si="4"/>
        <v>26883720</v>
      </c>
      <c r="I13" s="36">
        <f t="shared" si="5"/>
        <v>27959068.800000001</v>
      </c>
      <c r="J13" s="18">
        <f t="shared" si="6"/>
        <v>58000</v>
      </c>
      <c r="K13" s="37">
        <f t="shared" si="7"/>
        <v>3148200.0000000005</v>
      </c>
      <c r="L13" s="38" t="s">
        <v>30</v>
      </c>
    </row>
    <row r="14" spans="1:12" ht="16.5" x14ac:dyDescent="0.3">
      <c r="A14" s="4">
        <v>13</v>
      </c>
      <c r="B14" s="4">
        <v>404</v>
      </c>
      <c r="C14" s="4">
        <v>4</v>
      </c>
      <c r="D14" s="9" t="s">
        <v>40</v>
      </c>
      <c r="E14" s="9">
        <v>1100</v>
      </c>
      <c r="F14" s="9">
        <f t="shared" si="0"/>
        <v>1210</v>
      </c>
      <c r="G14" s="17">
        <f t="shared" si="8"/>
        <v>28180</v>
      </c>
      <c r="H14" s="36">
        <f t="shared" si="4"/>
        <v>30998000</v>
      </c>
      <c r="I14" s="36">
        <f t="shared" si="5"/>
        <v>32237920</v>
      </c>
      <c r="J14" s="18">
        <f t="shared" si="6"/>
        <v>67000</v>
      </c>
      <c r="K14" s="37">
        <f t="shared" si="7"/>
        <v>3630000</v>
      </c>
      <c r="L14" s="38" t="s">
        <v>30</v>
      </c>
    </row>
    <row r="15" spans="1:12" ht="16.5" x14ac:dyDescent="0.3">
      <c r="A15" s="4">
        <v>14</v>
      </c>
      <c r="B15" s="4">
        <v>405</v>
      </c>
      <c r="C15" s="4">
        <v>4</v>
      </c>
      <c r="D15" s="9" t="s">
        <v>23</v>
      </c>
      <c r="E15" s="9">
        <v>686</v>
      </c>
      <c r="F15" s="9">
        <f t="shared" si="0"/>
        <v>754.6</v>
      </c>
      <c r="G15" s="17">
        <f t="shared" si="8"/>
        <v>28180</v>
      </c>
      <c r="H15" s="36">
        <f t="shared" si="4"/>
        <v>19331480</v>
      </c>
      <c r="I15" s="36">
        <f t="shared" si="5"/>
        <v>20104739.199999999</v>
      </c>
      <c r="J15" s="18">
        <f t="shared" si="6"/>
        <v>42000</v>
      </c>
      <c r="K15" s="37">
        <f t="shared" si="7"/>
        <v>2263800</v>
      </c>
      <c r="L15" s="38" t="s">
        <v>30</v>
      </c>
    </row>
    <row r="16" spans="1:12" ht="16.5" x14ac:dyDescent="0.3">
      <c r="A16" s="4">
        <v>15</v>
      </c>
      <c r="B16" s="4">
        <v>501</v>
      </c>
      <c r="C16" s="4">
        <v>5</v>
      </c>
      <c r="D16" s="9" t="s">
        <v>21</v>
      </c>
      <c r="E16" s="46">
        <v>758</v>
      </c>
      <c r="F16" s="9">
        <f t="shared" si="0"/>
        <v>833.80000000000007</v>
      </c>
      <c r="G16" s="17">
        <f>G15+90</f>
        <v>28270</v>
      </c>
      <c r="H16" s="36">
        <f t="shared" si="4"/>
        <v>21428660</v>
      </c>
      <c r="I16" s="36">
        <f t="shared" si="5"/>
        <v>22285806.400000002</v>
      </c>
      <c r="J16" s="18">
        <f t="shared" si="6"/>
        <v>46500</v>
      </c>
      <c r="K16" s="37">
        <f t="shared" si="7"/>
        <v>2501400</v>
      </c>
      <c r="L16" s="38" t="s">
        <v>30</v>
      </c>
    </row>
    <row r="17" spans="1:12" ht="16.5" x14ac:dyDescent="0.3">
      <c r="A17" s="4">
        <v>16</v>
      </c>
      <c r="B17" s="4">
        <v>502</v>
      </c>
      <c r="C17" s="4">
        <v>5</v>
      </c>
      <c r="D17" s="39" t="s">
        <v>21</v>
      </c>
      <c r="E17" s="40">
        <v>755</v>
      </c>
      <c r="F17" s="9">
        <f t="shared" si="0"/>
        <v>830.50000000000011</v>
      </c>
      <c r="G17" s="17">
        <f t="shared" si="8"/>
        <v>28270</v>
      </c>
      <c r="H17" s="36">
        <f t="shared" si="4"/>
        <v>21343850</v>
      </c>
      <c r="I17" s="36">
        <f t="shared" si="5"/>
        <v>22197604</v>
      </c>
      <c r="J17" s="18">
        <f t="shared" si="6"/>
        <v>46000</v>
      </c>
      <c r="K17" s="37">
        <f t="shared" si="7"/>
        <v>2491500.0000000005</v>
      </c>
      <c r="L17" s="38" t="s">
        <v>30</v>
      </c>
    </row>
    <row r="18" spans="1:12" ht="16.5" x14ac:dyDescent="0.3">
      <c r="A18" s="4">
        <v>17</v>
      </c>
      <c r="B18" s="4">
        <v>503</v>
      </c>
      <c r="C18" s="4">
        <v>5</v>
      </c>
      <c r="D18" s="39" t="s">
        <v>26</v>
      </c>
      <c r="E18" s="40">
        <v>954</v>
      </c>
      <c r="F18" s="9">
        <f t="shared" si="0"/>
        <v>1049.4000000000001</v>
      </c>
      <c r="G18" s="17">
        <f t="shared" si="8"/>
        <v>28270</v>
      </c>
      <c r="H18" s="36">
        <f t="shared" si="4"/>
        <v>26969580</v>
      </c>
      <c r="I18" s="36">
        <f t="shared" si="5"/>
        <v>28048363.199999999</v>
      </c>
      <c r="J18" s="18">
        <f t="shared" si="6"/>
        <v>58500</v>
      </c>
      <c r="K18" s="37">
        <f t="shared" si="7"/>
        <v>3148200.0000000005</v>
      </c>
      <c r="L18" s="38" t="s">
        <v>30</v>
      </c>
    </row>
    <row r="19" spans="1:12" ht="16.5" x14ac:dyDescent="0.3">
      <c r="A19" s="4">
        <v>18</v>
      </c>
      <c r="B19" s="4">
        <v>504</v>
      </c>
      <c r="C19" s="4">
        <v>5</v>
      </c>
      <c r="D19" s="39" t="s">
        <v>40</v>
      </c>
      <c r="E19" s="40">
        <v>1100</v>
      </c>
      <c r="F19" s="9">
        <f t="shared" si="0"/>
        <v>1210</v>
      </c>
      <c r="G19" s="17">
        <f t="shared" si="8"/>
        <v>28270</v>
      </c>
      <c r="H19" s="36">
        <f t="shared" si="4"/>
        <v>31097000</v>
      </c>
      <c r="I19" s="36">
        <f t="shared" si="5"/>
        <v>32340880</v>
      </c>
      <c r="J19" s="18">
        <f t="shared" si="6"/>
        <v>67500</v>
      </c>
      <c r="K19" s="37">
        <f t="shared" si="7"/>
        <v>3630000</v>
      </c>
      <c r="L19" s="38" t="s">
        <v>30</v>
      </c>
    </row>
    <row r="20" spans="1:12" ht="16.5" x14ac:dyDescent="0.3">
      <c r="A20" s="4">
        <v>19</v>
      </c>
      <c r="B20" s="4">
        <v>505</v>
      </c>
      <c r="C20" s="4">
        <v>5</v>
      </c>
      <c r="D20" s="39" t="s">
        <v>23</v>
      </c>
      <c r="E20" s="40">
        <v>686</v>
      </c>
      <c r="F20" s="9">
        <f t="shared" si="0"/>
        <v>754.6</v>
      </c>
      <c r="G20" s="17">
        <f t="shared" si="8"/>
        <v>28270</v>
      </c>
      <c r="H20" s="36">
        <v>0</v>
      </c>
      <c r="I20" s="36">
        <f t="shared" si="5"/>
        <v>0</v>
      </c>
      <c r="J20" s="18">
        <f t="shared" si="6"/>
        <v>0</v>
      </c>
      <c r="K20" s="37">
        <f t="shared" si="7"/>
        <v>2263800</v>
      </c>
      <c r="L20" s="38" t="s">
        <v>31</v>
      </c>
    </row>
    <row r="21" spans="1:12" ht="16.5" x14ac:dyDescent="0.3">
      <c r="A21" s="4">
        <v>20</v>
      </c>
      <c r="B21" s="4">
        <v>601</v>
      </c>
      <c r="C21" s="4">
        <v>6</v>
      </c>
      <c r="D21" s="9" t="s">
        <v>21</v>
      </c>
      <c r="E21" s="46">
        <v>758</v>
      </c>
      <c r="F21" s="9">
        <f t="shared" si="0"/>
        <v>833.80000000000007</v>
      </c>
      <c r="G21" s="17">
        <f>G20+90</f>
        <v>28360</v>
      </c>
      <c r="H21" s="36">
        <v>0</v>
      </c>
      <c r="I21" s="36">
        <f t="shared" si="5"/>
        <v>0</v>
      </c>
      <c r="J21" s="18">
        <f t="shared" si="6"/>
        <v>0</v>
      </c>
      <c r="K21" s="37">
        <f t="shared" si="7"/>
        <v>2501400</v>
      </c>
      <c r="L21" s="38" t="s">
        <v>31</v>
      </c>
    </row>
    <row r="22" spans="1:12" ht="16.5" x14ac:dyDescent="0.3">
      <c r="A22" s="4">
        <v>21</v>
      </c>
      <c r="B22" s="4">
        <v>602</v>
      </c>
      <c r="C22" s="4">
        <v>6</v>
      </c>
      <c r="D22" s="39" t="s">
        <v>21</v>
      </c>
      <c r="E22" s="40">
        <v>755</v>
      </c>
      <c r="F22" s="9">
        <f t="shared" si="0"/>
        <v>830.50000000000011</v>
      </c>
      <c r="G22" s="17">
        <f t="shared" si="8"/>
        <v>28360</v>
      </c>
      <c r="H22" s="36">
        <f t="shared" si="4"/>
        <v>21411800</v>
      </c>
      <c r="I22" s="36">
        <f t="shared" si="5"/>
        <v>22268272</v>
      </c>
      <c r="J22" s="18">
        <f t="shared" si="6"/>
        <v>46500</v>
      </c>
      <c r="K22" s="37">
        <f t="shared" si="7"/>
        <v>2491500.0000000005</v>
      </c>
      <c r="L22" s="38" t="s">
        <v>30</v>
      </c>
    </row>
    <row r="23" spans="1:12" ht="16.5" x14ac:dyDescent="0.3">
      <c r="A23" s="4">
        <v>22</v>
      </c>
      <c r="B23" s="4">
        <v>603</v>
      </c>
      <c r="C23" s="4">
        <v>6</v>
      </c>
      <c r="D23" s="39" t="s">
        <v>26</v>
      </c>
      <c r="E23" s="40">
        <v>954</v>
      </c>
      <c r="F23" s="9">
        <f t="shared" si="0"/>
        <v>1049.4000000000001</v>
      </c>
      <c r="G23" s="17">
        <f t="shared" si="8"/>
        <v>28360</v>
      </c>
      <c r="H23" s="36">
        <f t="shared" si="4"/>
        <v>27055440</v>
      </c>
      <c r="I23" s="36">
        <f t="shared" si="5"/>
        <v>28137657.600000001</v>
      </c>
      <c r="J23" s="18">
        <f t="shared" si="6"/>
        <v>58500</v>
      </c>
      <c r="K23" s="37">
        <f t="shared" si="7"/>
        <v>3148200.0000000005</v>
      </c>
      <c r="L23" s="38" t="s">
        <v>30</v>
      </c>
    </row>
    <row r="24" spans="1:12" ht="16.5" x14ac:dyDescent="0.3">
      <c r="A24" s="4">
        <v>23</v>
      </c>
      <c r="B24" s="4">
        <v>604</v>
      </c>
      <c r="C24" s="4">
        <v>6</v>
      </c>
      <c r="D24" s="39" t="s">
        <v>40</v>
      </c>
      <c r="E24" s="40">
        <v>1100</v>
      </c>
      <c r="F24" s="9">
        <f t="shared" si="0"/>
        <v>1210</v>
      </c>
      <c r="G24" s="17">
        <f t="shared" si="8"/>
        <v>28360</v>
      </c>
      <c r="H24" s="36">
        <f t="shared" si="4"/>
        <v>31196000</v>
      </c>
      <c r="I24" s="36">
        <f t="shared" si="5"/>
        <v>32443840</v>
      </c>
      <c r="J24" s="18">
        <f t="shared" si="6"/>
        <v>67500</v>
      </c>
      <c r="K24" s="37">
        <f t="shared" si="7"/>
        <v>3630000</v>
      </c>
      <c r="L24" s="38" t="s">
        <v>30</v>
      </c>
    </row>
    <row r="25" spans="1:12" ht="16.5" x14ac:dyDescent="0.3">
      <c r="A25" s="4">
        <v>24</v>
      </c>
      <c r="B25" s="4">
        <v>605</v>
      </c>
      <c r="C25" s="4">
        <v>6</v>
      </c>
      <c r="D25" s="39" t="s">
        <v>23</v>
      </c>
      <c r="E25" s="40">
        <v>686</v>
      </c>
      <c r="F25" s="9">
        <f t="shared" si="0"/>
        <v>754.6</v>
      </c>
      <c r="G25" s="17">
        <f t="shared" si="8"/>
        <v>28360</v>
      </c>
      <c r="H25" s="36">
        <f t="shared" si="4"/>
        <v>19454960</v>
      </c>
      <c r="I25" s="36">
        <f t="shared" si="5"/>
        <v>20233158.400000002</v>
      </c>
      <c r="J25" s="18">
        <f t="shared" si="6"/>
        <v>42000</v>
      </c>
      <c r="K25" s="37">
        <f t="shared" si="7"/>
        <v>2263800</v>
      </c>
      <c r="L25" s="38" t="s">
        <v>30</v>
      </c>
    </row>
    <row r="26" spans="1:12" ht="16.5" x14ac:dyDescent="0.3">
      <c r="A26" s="4">
        <v>25</v>
      </c>
      <c r="B26" s="4">
        <v>704</v>
      </c>
      <c r="C26" s="4">
        <v>7</v>
      </c>
      <c r="D26" s="9" t="s">
        <v>23</v>
      </c>
      <c r="E26" s="9">
        <v>817</v>
      </c>
      <c r="F26" s="9">
        <f t="shared" si="0"/>
        <v>898.7</v>
      </c>
      <c r="G26" s="17">
        <f>G25+90</f>
        <v>28450</v>
      </c>
      <c r="H26" s="36">
        <f t="shared" si="4"/>
        <v>23243650</v>
      </c>
      <c r="I26" s="36">
        <f t="shared" si="5"/>
        <v>24173396</v>
      </c>
      <c r="J26" s="18">
        <f t="shared" si="6"/>
        <v>50500</v>
      </c>
      <c r="K26" s="37">
        <f t="shared" si="7"/>
        <v>2696100</v>
      </c>
      <c r="L26" s="38" t="s">
        <v>30</v>
      </c>
    </row>
    <row r="27" spans="1:12" ht="16.5" x14ac:dyDescent="0.3">
      <c r="A27" s="4">
        <v>26</v>
      </c>
      <c r="B27" s="4">
        <v>705</v>
      </c>
      <c r="C27" s="4">
        <v>7</v>
      </c>
      <c r="D27" s="9" t="s">
        <v>23</v>
      </c>
      <c r="E27" s="9">
        <v>686</v>
      </c>
      <c r="F27" s="9">
        <f t="shared" si="0"/>
        <v>754.6</v>
      </c>
      <c r="G27" s="17">
        <f>G26</f>
        <v>28450</v>
      </c>
      <c r="H27" s="36">
        <v>0</v>
      </c>
      <c r="I27" s="36">
        <f t="shared" si="5"/>
        <v>0</v>
      </c>
      <c r="J27" s="18">
        <f t="shared" si="6"/>
        <v>0</v>
      </c>
      <c r="K27" s="37">
        <f t="shared" si="7"/>
        <v>2263800</v>
      </c>
      <c r="L27" s="38" t="s">
        <v>31</v>
      </c>
    </row>
    <row r="28" spans="1:12" ht="16.5" x14ac:dyDescent="0.3">
      <c r="A28" s="72" t="s">
        <v>4</v>
      </c>
      <c r="B28" s="73"/>
      <c r="C28" s="73"/>
      <c r="D28" s="74"/>
      <c r="E28" s="41">
        <f t="shared" ref="E28:F28" si="9">SUM(E2:E27)</f>
        <v>21603</v>
      </c>
      <c r="F28" s="41">
        <f t="shared" si="9"/>
        <v>23763.299999999996</v>
      </c>
      <c r="G28" s="17"/>
      <c r="H28" s="43">
        <f t="shared" ref="H28:I28" si="10">SUM(H2:H27)</f>
        <v>548876400</v>
      </c>
      <c r="I28" s="43">
        <f t="shared" si="10"/>
        <v>570831456</v>
      </c>
      <c r="J28" s="47"/>
      <c r="K28" s="48">
        <f>SUM(K2:K27)</f>
        <v>71289900</v>
      </c>
    </row>
  </sheetData>
  <mergeCells count="1">
    <mergeCell ref="A28:D28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4F512D-BAF5-4F14-B791-5B54F87D46C5}">
  <dimension ref="A1:L25"/>
  <sheetViews>
    <sheetView zoomScale="124" zoomScaleNormal="124" workbookViewId="0">
      <selection activeCell="I3" sqref="I3"/>
    </sheetView>
  </sheetViews>
  <sheetFormatPr defaultRowHeight="15" x14ac:dyDescent="0.25"/>
  <cols>
    <col min="1" max="1" width="4.7109375" customWidth="1"/>
    <col min="2" max="2" width="6.5703125" customWidth="1"/>
    <col min="3" max="3" width="6" customWidth="1"/>
    <col min="4" max="4" width="8" customWidth="1"/>
    <col min="5" max="5" width="7.42578125" customWidth="1"/>
    <col min="6" max="6" width="7" customWidth="1"/>
    <col min="7" max="7" width="8" customWidth="1"/>
    <col min="8" max="8" width="13.42578125" customWidth="1"/>
    <col min="9" max="9" width="14.7109375" customWidth="1"/>
    <col min="10" max="10" width="7.7109375" customWidth="1"/>
    <col min="11" max="11" width="10.5703125" customWidth="1"/>
  </cols>
  <sheetData>
    <row r="1" spans="1:12" ht="52.5" customHeight="1" x14ac:dyDescent="0.25">
      <c r="A1" s="30" t="s">
        <v>0</v>
      </c>
      <c r="B1" s="30" t="s">
        <v>8</v>
      </c>
      <c r="C1" s="30" t="s">
        <v>1</v>
      </c>
      <c r="D1" s="30" t="s">
        <v>2</v>
      </c>
      <c r="E1" s="45" t="s">
        <v>61</v>
      </c>
      <c r="F1" s="30" t="s">
        <v>3</v>
      </c>
      <c r="G1" s="30" t="s">
        <v>67</v>
      </c>
      <c r="H1" s="30" t="s">
        <v>64</v>
      </c>
      <c r="I1" s="30" t="s">
        <v>65</v>
      </c>
      <c r="J1" s="30" t="s">
        <v>66</v>
      </c>
      <c r="K1" s="35" t="s">
        <v>62</v>
      </c>
      <c r="L1" s="35" t="s">
        <v>29</v>
      </c>
    </row>
    <row r="2" spans="1:12" ht="16.5" x14ac:dyDescent="0.3">
      <c r="A2" s="4">
        <v>1</v>
      </c>
      <c r="B2" s="4">
        <v>201</v>
      </c>
      <c r="C2" s="4">
        <v>2</v>
      </c>
      <c r="D2" s="9" t="s">
        <v>21</v>
      </c>
      <c r="E2" s="9">
        <v>758</v>
      </c>
      <c r="F2" s="9">
        <f t="shared" ref="F2:F24" si="0">E2*1.1</f>
        <v>833.80000000000007</v>
      </c>
      <c r="G2" s="17">
        <v>28000</v>
      </c>
      <c r="H2" s="36">
        <f t="shared" ref="H2:H24" si="1">E2*G2</f>
        <v>21224000</v>
      </c>
      <c r="I2" s="36">
        <f>H2*1.04</f>
        <v>22072960</v>
      </c>
      <c r="J2" s="18">
        <f t="shared" ref="J2:J24" si="2">MROUND((I2*0.025/12),500)</f>
        <v>46000</v>
      </c>
      <c r="K2" s="37">
        <f>F2*3000</f>
        <v>2501400</v>
      </c>
      <c r="L2" s="38" t="s">
        <v>30</v>
      </c>
    </row>
    <row r="3" spans="1:12" ht="16.5" x14ac:dyDescent="0.3">
      <c r="A3" s="4">
        <v>2</v>
      </c>
      <c r="B3" s="4">
        <v>202</v>
      </c>
      <c r="C3" s="4">
        <v>2</v>
      </c>
      <c r="D3" s="9" t="s">
        <v>21</v>
      </c>
      <c r="E3" s="9">
        <v>755</v>
      </c>
      <c r="F3" s="9">
        <f t="shared" si="0"/>
        <v>830.50000000000011</v>
      </c>
      <c r="G3" s="17">
        <f t="shared" ref="G3:G6" si="3">G2</f>
        <v>28000</v>
      </c>
      <c r="H3" s="36">
        <f t="shared" si="1"/>
        <v>21140000</v>
      </c>
      <c r="I3" s="36">
        <f t="shared" ref="I3:I24" si="4">H3*1.04</f>
        <v>21985600</v>
      </c>
      <c r="J3" s="18">
        <f t="shared" si="2"/>
        <v>46000</v>
      </c>
      <c r="K3" s="37">
        <f t="shared" ref="K3:K24" si="5">F3*3000</f>
        <v>2491500.0000000005</v>
      </c>
      <c r="L3" s="38" t="s">
        <v>30</v>
      </c>
    </row>
    <row r="4" spans="1:12" ht="16.5" x14ac:dyDescent="0.3">
      <c r="A4" s="4">
        <v>3</v>
      </c>
      <c r="B4" s="4">
        <v>203</v>
      </c>
      <c r="C4" s="4">
        <v>2</v>
      </c>
      <c r="D4" s="9" t="s">
        <v>26</v>
      </c>
      <c r="E4" s="9">
        <v>954</v>
      </c>
      <c r="F4" s="9">
        <f t="shared" si="0"/>
        <v>1049.4000000000001</v>
      </c>
      <c r="G4" s="17">
        <f t="shared" si="3"/>
        <v>28000</v>
      </c>
      <c r="H4" s="36">
        <f t="shared" si="1"/>
        <v>26712000</v>
      </c>
      <c r="I4" s="36">
        <f t="shared" si="4"/>
        <v>27780480</v>
      </c>
      <c r="J4" s="18">
        <f t="shared" si="2"/>
        <v>58000</v>
      </c>
      <c r="K4" s="37">
        <f t="shared" si="5"/>
        <v>3148200.0000000005</v>
      </c>
      <c r="L4" s="38" t="s">
        <v>30</v>
      </c>
    </row>
    <row r="5" spans="1:12" ht="16.5" x14ac:dyDescent="0.3">
      <c r="A5" s="4">
        <v>4</v>
      </c>
      <c r="B5" s="4">
        <v>204</v>
      </c>
      <c r="C5" s="4">
        <v>2</v>
      </c>
      <c r="D5" s="9" t="s">
        <v>40</v>
      </c>
      <c r="E5" s="9">
        <v>1100</v>
      </c>
      <c r="F5" s="9">
        <f t="shared" si="0"/>
        <v>1210</v>
      </c>
      <c r="G5" s="17">
        <f t="shared" si="3"/>
        <v>28000</v>
      </c>
      <c r="H5" s="36">
        <f t="shared" si="1"/>
        <v>30800000</v>
      </c>
      <c r="I5" s="36">
        <f t="shared" si="4"/>
        <v>32032000</v>
      </c>
      <c r="J5" s="18">
        <f t="shared" si="2"/>
        <v>66500</v>
      </c>
      <c r="K5" s="37">
        <f t="shared" si="5"/>
        <v>3630000</v>
      </c>
      <c r="L5" s="38" t="s">
        <v>30</v>
      </c>
    </row>
    <row r="6" spans="1:12" ht="16.5" x14ac:dyDescent="0.3">
      <c r="A6" s="4">
        <v>5</v>
      </c>
      <c r="B6" s="4">
        <v>205</v>
      </c>
      <c r="C6" s="4">
        <v>2</v>
      </c>
      <c r="D6" s="9" t="s">
        <v>23</v>
      </c>
      <c r="E6" s="9">
        <v>686</v>
      </c>
      <c r="F6" s="9">
        <f t="shared" si="0"/>
        <v>754.6</v>
      </c>
      <c r="G6" s="17">
        <f t="shared" si="3"/>
        <v>28000</v>
      </c>
      <c r="H6" s="36">
        <f t="shared" si="1"/>
        <v>19208000</v>
      </c>
      <c r="I6" s="36">
        <f t="shared" si="4"/>
        <v>19976320</v>
      </c>
      <c r="J6" s="18">
        <f t="shared" si="2"/>
        <v>41500</v>
      </c>
      <c r="K6" s="37">
        <f t="shared" si="5"/>
        <v>2263800</v>
      </c>
      <c r="L6" s="38" t="s">
        <v>30</v>
      </c>
    </row>
    <row r="7" spans="1:12" ht="16.5" x14ac:dyDescent="0.3">
      <c r="A7" s="4">
        <v>6</v>
      </c>
      <c r="B7" s="4">
        <v>301</v>
      </c>
      <c r="C7" s="4">
        <v>3</v>
      </c>
      <c r="D7" s="9" t="s">
        <v>21</v>
      </c>
      <c r="E7" s="9">
        <v>758</v>
      </c>
      <c r="F7" s="9">
        <f t="shared" si="0"/>
        <v>833.80000000000007</v>
      </c>
      <c r="G7" s="17">
        <f>G6+90</f>
        <v>28090</v>
      </c>
      <c r="H7" s="36">
        <f t="shared" si="1"/>
        <v>21292220</v>
      </c>
      <c r="I7" s="36">
        <f t="shared" si="4"/>
        <v>22143908.800000001</v>
      </c>
      <c r="J7" s="18">
        <f t="shared" si="2"/>
        <v>46000</v>
      </c>
      <c r="K7" s="37">
        <f t="shared" si="5"/>
        <v>2501400</v>
      </c>
      <c r="L7" s="38" t="s">
        <v>30</v>
      </c>
    </row>
    <row r="8" spans="1:12" ht="16.5" x14ac:dyDescent="0.3">
      <c r="A8" s="4">
        <v>7</v>
      </c>
      <c r="B8" s="4">
        <v>303</v>
      </c>
      <c r="C8" s="4">
        <v>3</v>
      </c>
      <c r="D8" s="9" t="s">
        <v>26</v>
      </c>
      <c r="E8" s="9">
        <v>544</v>
      </c>
      <c r="F8" s="9">
        <f t="shared" si="0"/>
        <v>598.40000000000009</v>
      </c>
      <c r="G8" s="17">
        <f>G7</f>
        <v>28090</v>
      </c>
      <c r="H8" s="36">
        <f t="shared" si="1"/>
        <v>15280960</v>
      </c>
      <c r="I8" s="36">
        <f t="shared" si="4"/>
        <v>15892198.4</v>
      </c>
      <c r="J8" s="18">
        <f t="shared" si="2"/>
        <v>33000</v>
      </c>
      <c r="K8" s="37">
        <f t="shared" si="5"/>
        <v>1795200.0000000002</v>
      </c>
      <c r="L8" s="38" t="s">
        <v>30</v>
      </c>
    </row>
    <row r="9" spans="1:12" ht="16.5" x14ac:dyDescent="0.3">
      <c r="A9" s="4">
        <v>8</v>
      </c>
      <c r="B9" s="4">
        <v>304</v>
      </c>
      <c r="C9" s="4">
        <v>3</v>
      </c>
      <c r="D9" s="9" t="s">
        <v>40</v>
      </c>
      <c r="E9" s="9">
        <v>1100</v>
      </c>
      <c r="F9" s="9">
        <f t="shared" si="0"/>
        <v>1210</v>
      </c>
      <c r="G9" s="17">
        <f>G8</f>
        <v>28090</v>
      </c>
      <c r="H9" s="36">
        <f t="shared" si="1"/>
        <v>30899000</v>
      </c>
      <c r="I9" s="36">
        <f t="shared" si="4"/>
        <v>32134960</v>
      </c>
      <c r="J9" s="18">
        <f t="shared" si="2"/>
        <v>67000</v>
      </c>
      <c r="K9" s="37">
        <f t="shared" si="5"/>
        <v>3630000</v>
      </c>
      <c r="L9" s="38" t="s">
        <v>30</v>
      </c>
    </row>
    <row r="10" spans="1:12" ht="16.5" x14ac:dyDescent="0.3">
      <c r="A10" s="4">
        <v>9</v>
      </c>
      <c r="B10" s="4">
        <v>305</v>
      </c>
      <c r="C10" s="4">
        <v>3</v>
      </c>
      <c r="D10" s="9" t="s">
        <v>23</v>
      </c>
      <c r="E10" s="9">
        <v>686</v>
      </c>
      <c r="F10" s="9">
        <f t="shared" si="0"/>
        <v>754.6</v>
      </c>
      <c r="G10" s="17">
        <f>G9</f>
        <v>28090</v>
      </c>
      <c r="H10" s="36">
        <f t="shared" si="1"/>
        <v>19269740</v>
      </c>
      <c r="I10" s="36">
        <f t="shared" si="4"/>
        <v>20040529.600000001</v>
      </c>
      <c r="J10" s="18">
        <f t="shared" si="2"/>
        <v>42000</v>
      </c>
      <c r="K10" s="37">
        <f t="shared" si="5"/>
        <v>2263800</v>
      </c>
      <c r="L10" s="38" t="s">
        <v>30</v>
      </c>
    </row>
    <row r="11" spans="1:12" ht="16.5" x14ac:dyDescent="0.3">
      <c r="A11" s="4">
        <v>10</v>
      </c>
      <c r="B11" s="4">
        <v>401</v>
      </c>
      <c r="C11" s="4">
        <v>4</v>
      </c>
      <c r="D11" s="9" t="s">
        <v>21</v>
      </c>
      <c r="E11" s="9">
        <v>758</v>
      </c>
      <c r="F11" s="9">
        <f t="shared" si="0"/>
        <v>833.80000000000007</v>
      </c>
      <c r="G11" s="17">
        <f>G10+90</f>
        <v>28180</v>
      </c>
      <c r="H11" s="36">
        <f t="shared" si="1"/>
        <v>21360440</v>
      </c>
      <c r="I11" s="36">
        <f t="shared" si="4"/>
        <v>22214857.600000001</v>
      </c>
      <c r="J11" s="18">
        <f t="shared" si="2"/>
        <v>46500</v>
      </c>
      <c r="K11" s="37">
        <f t="shared" si="5"/>
        <v>2501400</v>
      </c>
      <c r="L11" s="38" t="s">
        <v>30</v>
      </c>
    </row>
    <row r="12" spans="1:12" ht="16.5" x14ac:dyDescent="0.3">
      <c r="A12" s="4">
        <v>11</v>
      </c>
      <c r="B12" s="4">
        <v>402</v>
      </c>
      <c r="C12" s="4">
        <v>4</v>
      </c>
      <c r="D12" s="9" t="s">
        <v>21</v>
      </c>
      <c r="E12" s="9">
        <v>755</v>
      </c>
      <c r="F12" s="9">
        <f t="shared" si="0"/>
        <v>830.50000000000011</v>
      </c>
      <c r="G12" s="17">
        <f t="shared" ref="G12:G23" si="6">G11</f>
        <v>28180</v>
      </c>
      <c r="H12" s="36">
        <f t="shared" si="1"/>
        <v>21275900</v>
      </c>
      <c r="I12" s="36">
        <f t="shared" si="4"/>
        <v>22126936</v>
      </c>
      <c r="J12" s="18">
        <f t="shared" si="2"/>
        <v>46000</v>
      </c>
      <c r="K12" s="37">
        <f t="shared" si="5"/>
        <v>2491500.0000000005</v>
      </c>
      <c r="L12" s="38" t="s">
        <v>30</v>
      </c>
    </row>
    <row r="13" spans="1:12" ht="16.5" x14ac:dyDescent="0.3">
      <c r="A13" s="4">
        <v>12</v>
      </c>
      <c r="B13" s="4">
        <v>403</v>
      </c>
      <c r="C13" s="4">
        <v>4</v>
      </c>
      <c r="D13" s="9" t="s">
        <v>26</v>
      </c>
      <c r="E13" s="9">
        <v>954</v>
      </c>
      <c r="F13" s="9">
        <f t="shared" si="0"/>
        <v>1049.4000000000001</v>
      </c>
      <c r="G13" s="17">
        <f t="shared" si="6"/>
        <v>28180</v>
      </c>
      <c r="H13" s="36">
        <f t="shared" si="1"/>
        <v>26883720</v>
      </c>
      <c r="I13" s="36">
        <f t="shared" si="4"/>
        <v>27959068.800000001</v>
      </c>
      <c r="J13" s="18">
        <f t="shared" si="2"/>
        <v>58000</v>
      </c>
      <c r="K13" s="37">
        <f t="shared" si="5"/>
        <v>3148200.0000000005</v>
      </c>
      <c r="L13" s="38" t="s">
        <v>30</v>
      </c>
    </row>
    <row r="14" spans="1:12" ht="16.5" x14ac:dyDescent="0.3">
      <c r="A14" s="4">
        <v>13</v>
      </c>
      <c r="B14" s="4">
        <v>404</v>
      </c>
      <c r="C14" s="4">
        <v>4</v>
      </c>
      <c r="D14" s="9" t="s">
        <v>40</v>
      </c>
      <c r="E14" s="9">
        <v>1100</v>
      </c>
      <c r="F14" s="9">
        <f t="shared" si="0"/>
        <v>1210</v>
      </c>
      <c r="G14" s="17">
        <f t="shared" si="6"/>
        <v>28180</v>
      </c>
      <c r="H14" s="36">
        <f t="shared" si="1"/>
        <v>30998000</v>
      </c>
      <c r="I14" s="36">
        <f t="shared" si="4"/>
        <v>32237920</v>
      </c>
      <c r="J14" s="18">
        <f t="shared" si="2"/>
        <v>67000</v>
      </c>
      <c r="K14" s="37">
        <f t="shared" si="5"/>
        <v>3630000</v>
      </c>
      <c r="L14" s="38" t="s">
        <v>30</v>
      </c>
    </row>
    <row r="15" spans="1:12" ht="16.5" x14ac:dyDescent="0.3">
      <c r="A15" s="4">
        <v>14</v>
      </c>
      <c r="B15" s="4">
        <v>405</v>
      </c>
      <c r="C15" s="4">
        <v>4</v>
      </c>
      <c r="D15" s="9" t="s">
        <v>23</v>
      </c>
      <c r="E15" s="9">
        <v>686</v>
      </c>
      <c r="F15" s="9">
        <f t="shared" si="0"/>
        <v>754.6</v>
      </c>
      <c r="G15" s="17">
        <f t="shared" si="6"/>
        <v>28180</v>
      </c>
      <c r="H15" s="36">
        <f t="shared" si="1"/>
        <v>19331480</v>
      </c>
      <c r="I15" s="36">
        <f t="shared" si="4"/>
        <v>20104739.199999999</v>
      </c>
      <c r="J15" s="18">
        <f t="shared" si="2"/>
        <v>42000</v>
      </c>
      <c r="K15" s="37">
        <f t="shared" si="5"/>
        <v>2263800</v>
      </c>
      <c r="L15" s="38" t="s">
        <v>30</v>
      </c>
    </row>
    <row r="16" spans="1:12" ht="16.5" x14ac:dyDescent="0.3">
      <c r="A16" s="4">
        <v>15</v>
      </c>
      <c r="B16" s="4">
        <v>501</v>
      </c>
      <c r="C16" s="4">
        <v>5</v>
      </c>
      <c r="D16" s="9" t="s">
        <v>21</v>
      </c>
      <c r="E16" s="46">
        <v>758</v>
      </c>
      <c r="F16" s="9">
        <f t="shared" si="0"/>
        <v>833.80000000000007</v>
      </c>
      <c r="G16" s="17">
        <f>G15+90</f>
        <v>28270</v>
      </c>
      <c r="H16" s="36">
        <f t="shared" si="1"/>
        <v>21428660</v>
      </c>
      <c r="I16" s="36">
        <f t="shared" si="4"/>
        <v>22285806.400000002</v>
      </c>
      <c r="J16" s="18">
        <f t="shared" si="2"/>
        <v>46500</v>
      </c>
      <c r="K16" s="37">
        <f t="shared" si="5"/>
        <v>2501400</v>
      </c>
      <c r="L16" s="38" t="s">
        <v>30</v>
      </c>
    </row>
    <row r="17" spans="1:12" ht="16.5" x14ac:dyDescent="0.3">
      <c r="A17" s="4">
        <v>16</v>
      </c>
      <c r="B17" s="4">
        <v>502</v>
      </c>
      <c r="C17" s="4">
        <v>5</v>
      </c>
      <c r="D17" s="39" t="s">
        <v>21</v>
      </c>
      <c r="E17" s="40">
        <v>755</v>
      </c>
      <c r="F17" s="9">
        <f t="shared" si="0"/>
        <v>830.50000000000011</v>
      </c>
      <c r="G17" s="17">
        <f t="shared" si="6"/>
        <v>28270</v>
      </c>
      <c r="H17" s="36">
        <f t="shared" si="1"/>
        <v>21343850</v>
      </c>
      <c r="I17" s="36">
        <f t="shared" si="4"/>
        <v>22197604</v>
      </c>
      <c r="J17" s="18">
        <f t="shared" si="2"/>
        <v>46000</v>
      </c>
      <c r="K17" s="37">
        <f t="shared" si="5"/>
        <v>2491500.0000000005</v>
      </c>
      <c r="L17" s="38" t="s">
        <v>30</v>
      </c>
    </row>
    <row r="18" spans="1:12" ht="16.5" x14ac:dyDescent="0.3">
      <c r="A18" s="4">
        <v>17</v>
      </c>
      <c r="B18" s="4">
        <v>503</v>
      </c>
      <c r="C18" s="4">
        <v>5</v>
      </c>
      <c r="D18" s="39" t="s">
        <v>26</v>
      </c>
      <c r="E18" s="40">
        <v>954</v>
      </c>
      <c r="F18" s="9">
        <f t="shared" si="0"/>
        <v>1049.4000000000001</v>
      </c>
      <c r="G18" s="17">
        <f t="shared" si="6"/>
        <v>28270</v>
      </c>
      <c r="H18" s="36">
        <f t="shared" si="1"/>
        <v>26969580</v>
      </c>
      <c r="I18" s="36">
        <f t="shared" si="4"/>
        <v>28048363.199999999</v>
      </c>
      <c r="J18" s="18">
        <f t="shared" si="2"/>
        <v>58500</v>
      </c>
      <c r="K18" s="37">
        <f t="shared" si="5"/>
        <v>3148200.0000000005</v>
      </c>
      <c r="L18" s="38" t="s">
        <v>30</v>
      </c>
    </row>
    <row r="19" spans="1:12" ht="16.5" x14ac:dyDescent="0.3">
      <c r="A19" s="4">
        <v>18</v>
      </c>
      <c r="B19" s="4">
        <v>504</v>
      </c>
      <c r="C19" s="4">
        <v>5</v>
      </c>
      <c r="D19" s="39" t="s">
        <v>40</v>
      </c>
      <c r="E19" s="40">
        <v>1100</v>
      </c>
      <c r="F19" s="9">
        <f t="shared" si="0"/>
        <v>1210</v>
      </c>
      <c r="G19" s="17">
        <f t="shared" si="6"/>
        <v>28270</v>
      </c>
      <c r="H19" s="36">
        <f t="shared" si="1"/>
        <v>31097000</v>
      </c>
      <c r="I19" s="36">
        <f t="shared" si="4"/>
        <v>32340880</v>
      </c>
      <c r="J19" s="18">
        <f t="shared" si="2"/>
        <v>67500</v>
      </c>
      <c r="K19" s="37">
        <f t="shared" si="5"/>
        <v>3630000</v>
      </c>
      <c r="L19" s="38" t="s">
        <v>30</v>
      </c>
    </row>
    <row r="20" spans="1:12" ht="16.5" x14ac:dyDescent="0.3">
      <c r="A20" s="4">
        <v>19</v>
      </c>
      <c r="B20" s="4">
        <v>602</v>
      </c>
      <c r="C20" s="4">
        <v>6</v>
      </c>
      <c r="D20" s="39" t="s">
        <v>21</v>
      </c>
      <c r="E20" s="40">
        <v>755</v>
      </c>
      <c r="F20" s="9">
        <f t="shared" si="0"/>
        <v>830.50000000000011</v>
      </c>
      <c r="G20" s="17">
        <f>G19+90</f>
        <v>28360</v>
      </c>
      <c r="H20" s="36">
        <f t="shared" si="1"/>
        <v>21411800</v>
      </c>
      <c r="I20" s="36">
        <f t="shared" si="4"/>
        <v>22268272</v>
      </c>
      <c r="J20" s="18">
        <f t="shared" si="2"/>
        <v>46500</v>
      </c>
      <c r="K20" s="37">
        <f t="shared" si="5"/>
        <v>2491500.0000000005</v>
      </c>
      <c r="L20" s="38" t="s">
        <v>30</v>
      </c>
    </row>
    <row r="21" spans="1:12" ht="16.5" x14ac:dyDescent="0.3">
      <c r="A21" s="4">
        <v>20</v>
      </c>
      <c r="B21" s="4">
        <v>603</v>
      </c>
      <c r="C21" s="4">
        <v>6</v>
      </c>
      <c r="D21" s="39" t="s">
        <v>26</v>
      </c>
      <c r="E21" s="40">
        <v>954</v>
      </c>
      <c r="F21" s="9">
        <f t="shared" si="0"/>
        <v>1049.4000000000001</v>
      </c>
      <c r="G21" s="17">
        <f t="shared" si="6"/>
        <v>28360</v>
      </c>
      <c r="H21" s="36">
        <f t="shared" si="1"/>
        <v>27055440</v>
      </c>
      <c r="I21" s="36">
        <f t="shared" si="4"/>
        <v>28137657.600000001</v>
      </c>
      <c r="J21" s="18">
        <f t="shared" si="2"/>
        <v>58500</v>
      </c>
      <c r="K21" s="37">
        <f t="shared" si="5"/>
        <v>3148200.0000000005</v>
      </c>
      <c r="L21" s="38" t="s">
        <v>30</v>
      </c>
    </row>
    <row r="22" spans="1:12" ht="16.5" x14ac:dyDescent="0.3">
      <c r="A22" s="4">
        <v>21</v>
      </c>
      <c r="B22" s="4">
        <v>604</v>
      </c>
      <c r="C22" s="4">
        <v>6</v>
      </c>
      <c r="D22" s="39" t="s">
        <v>40</v>
      </c>
      <c r="E22" s="40">
        <v>1100</v>
      </c>
      <c r="F22" s="9">
        <f t="shared" si="0"/>
        <v>1210</v>
      </c>
      <c r="G22" s="17">
        <f t="shared" si="6"/>
        <v>28360</v>
      </c>
      <c r="H22" s="36">
        <f t="shared" si="1"/>
        <v>31196000</v>
      </c>
      <c r="I22" s="36">
        <f t="shared" si="4"/>
        <v>32443840</v>
      </c>
      <c r="J22" s="18">
        <f t="shared" si="2"/>
        <v>67500</v>
      </c>
      <c r="K22" s="37">
        <f t="shared" si="5"/>
        <v>3630000</v>
      </c>
      <c r="L22" s="38" t="s">
        <v>30</v>
      </c>
    </row>
    <row r="23" spans="1:12" ht="16.5" x14ac:dyDescent="0.3">
      <c r="A23" s="4">
        <v>22</v>
      </c>
      <c r="B23" s="4">
        <v>605</v>
      </c>
      <c r="C23" s="4">
        <v>6</v>
      </c>
      <c r="D23" s="39" t="s">
        <v>23</v>
      </c>
      <c r="E23" s="40">
        <v>686</v>
      </c>
      <c r="F23" s="9">
        <f t="shared" si="0"/>
        <v>754.6</v>
      </c>
      <c r="G23" s="17">
        <f t="shared" si="6"/>
        <v>28360</v>
      </c>
      <c r="H23" s="36">
        <f t="shared" si="1"/>
        <v>19454960</v>
      </c>
      <c r="I23" s="36">
        <f t="shared" si="4"/>
        <v>20233158.400000002</v>
      </c>
      <c r="J23" s="18">
        <f t="shared" si="2"/>
        <v>42000</v>
      </c>
      <c r="K23" s="37">
        <f t="shared" si="5"/>
        <v>2263800</v>
      </c>
      <c r="L23" s="38" t="s">
        <v>30</v>
      </c>
    </row>
    <row r="24" spans="1:12" ht="16.5" x14ac:dyDescent="0.3">
      <c r="A24" s="4">
        <v>23</v>
      </c>
      <c r="B24" s="4">
        <v>704</v>
      </c>
      <c r="C24" s="4">
        <v>7</v>
      </c>
      <c r="D24" s="9" t="s">
        <v>23</v>
      </c>
      <c r="E24" s="9">
        <v>817</v>
      </c>
      <c r="F24" s="9">
        <f t="shared" si="0"/>
        <v>898.7</v>
      </c>
      <c r="G24" s="17">
        <f>G23+90</f>
        <v>28450</v>
      </c>
      <c r="H24" s="36">
        <f t="shared" si="1"/>
        <v>23243650</v>
      </c>
      <c r="I24" s="36">
        <f t="shared" si="4"/>
        <v>24173396</v>
      </c>
      <c r="J24" s="18">
        <f t="shared" si="2"/>
        <v>50500</v>
      </c>
      <c r="K24" s="37">
        <f t="shared" si="5"/>
        <v>2696100</v>
      </c>
      <c r="L24" s="38" t="s">
        <v>30</v>
      </c>
    </row>
    <row r="25" spans="1:12" ht="16.5" x14ac:dyDescent="0.3">
      <c r="A25" s="72" t="s">
        <v>4</v>
      </c>
      <c r="B25" s="73"/>
      <c r="C25" s="73"/>
      <c r="D25" s="74"/>
      <c r="E25" s="41">
        <f>SUM(E2:E24)</f>
        <v>19473</v>
      </c>
      <c r="F25" s="41">
        <f>SUM(F2:F24)</f>
        <v>21420.3</v>
      </c>
      <c r="G25" s="17"/>
      <c r="H25" s="43">
        <f>SUM(H2:H24)</f>
        <v>548876400</v>
      </c>
      <c r="I25" s="43">
        <f>SUM(I2:I24)</f>
        <v>570831456</v>
      </c>
      <c r="J25" s="47"/>
      <c r="K25" s="48">
        <f>SUM(K2:K24)</f>
        <v>64260900</v>
      </c>
    </row>
  </sheetData>
  <mergeCells count="1">
    <mergeCell ref="A25:D25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9BA4AD-C5BD-4BCB-B9F7-65E9E717D5E3}">
  <dimension ref="A1:L5"/>
  <sheetViews>
    <sheetView zoomScale="124" zoomScaleNormal="124" workbookViewId="0">
      <selection activeCell="B2" sqref="B2:B4"/>
    </sheetView>
  </sheetViews>
  <sheetFormatPr defaultRowHeight="15" x14ac:dyDescent="0.25"/>
  <cols>
    <col min="1" max="1" width="4.7109375" customWidth="1"/>
    <col min="2" max="2" width="6.5703125" customWidth="1"/>
    <col min="3" max="3" width="6" customWidth="1"/>
    <col min="4" max="4" width="8" customWidth="1"/>
    <col min="5" max="5" width="7.42578125" customWidth="1"/>
    <col min="6" max="6" width="7" customWidth="1"/>
    <col min="7" max="7" width="8" customWidth="1"/>
    <col min="8" max="8" width="13.42578125" customWidth="1"/>
    <col min="9" max="9" width="14.7109375" customWidth="1"/>
    <col min="10" max="10" width="7.7109375" customWidth="1"/>
    <col min="11" max="11" width="10.5703125" customWidth="1"/>
  </cols>
  <sheetData>
    <row r="1" spans="1:12" ht="52.5" customHeight="1" x14ac:dyDescent="0.25">
      <c r="A1" s="30" t="s">
        <v>0</v>
      </c>
      <c r="B1" s="30" t="s">
        <v>8</v>
      </c>
      <c r="C1" s="30" t="s">
        <v>1</v>
      </c>
      <c r="D1" s="30" t="s">
        <v>2</v>
      </c>
      <c r="E1" s="45" t="s">
        <v>61</v>
      </c>
      <c r="F1" s="30" t="s">
        <v>3</v>
      </c>
      <c r="G1" s="30" t="s">
        <v>67</v>
      </c>
      <c r="H1" s="30" t="s">
        <v>64</v>
      </c>
      <c r="I1" s="30" t="s">
        <v>65</v>
      </c>
      <c r="J1" s="30" t="s">
        <v>66</v>
      </c>
      <c r="K1" s="35" t="s">
        <v>62</v>
      </c>
      <c r="L1" s="35" t="s">
        <v>29</v>
      </c>
    </row>
    <row r="2" spans="1:12" ht="16.5" x14ac:dyDescent="0.3">
      <c r="A2" s="4">
        <v>1</v>
      </c>
      <c r="B2" s="4">
        <v>505</v>
      </c>
      <c r="C2" s="4">
        <v>5</v>
      </c>
      <c r="D2" s="39" t="s">
        <v>23</v>
      </c>
      <c r="E2" s="40">
        <v>686</v>
      </c>
      <c r="F2" s="9">
        <f t="shared" ref="F2:F4" si="0">E2*1.1</f>
        <v>754.6</v>
      </c>
      <c r="G2" s="17" t="e">
        <f>#REF!</f>
        <v>#REF!</v>
      </c>
      <c r="H2" s="36">
        <v>0</v>
      </c>
      <c r="I2" s="36">
        <f t="shared" ref="I2:I4" si="1">H2*1.1</f>
        <v>0</v>
      </c>
      <c r="J2" s="18">
        <f t="shared" ref="J2:J4" si="2">MROUND((I2*0.025/12),500)</f>
        <v>0</v>
      </c>
      <c r="K2" s="37">
        <f t="shared" ref="K2:K4" si="3">F2*3000</f>
        <v>2263800</v>
      </c>
      <c r="L2" s="38" t="s">
        <v>31</v>
      </c>
    </row>
    <row r="3" spans="1:12" ht="16.5" x14ac:dyDescent="0.3">
      <c r="A3" s="4">
        <v>2</v>
      </c>
      <c r="B3" s="4">
        <v>601</v>
      </c>
      <c r="C3" s="4">
        <v>6</v>
      </c>
      <c r="D3" s="9" t="s">
        <v>21</v>
      </c>
      <c r="E3" s="46">
        <v>758</v>
      </c>
      <c r="F3" s="9">
        <f t="shared" si="0"/>
        <v>833.80000000000007</v>
      </c>
      <c r="G3" s="17" t="e">
        <f>G2+90</f>
        <v>#REF!</v>
      </c>
      <c r="H3" s="36">
        <v>0</v>
      </c>
      <c r="I3" s="36">
        <f t="shared" si="1"/>
        <v>0</v>
      </c>
      <c r="J3" s="18">
        <f t="shared" si="2"/>
        <v>0</v>
      </c>
      <c r="K3" s="37">
        <f t="shared" si="3"/>
        <v>2501400</v>
      </c>
      <c r="L3" s="38" t="s">
        <v>31</v>
      </c>
    </row>
    <row r="4" spans="1:12" ht="16.5" x14ac:dyDescent="0.3">
      <c r="A4" s="4">
        <v>3</v>
      </c>
      <c r="B4" s="4">
        <v>705</v>
      </c>
      <c r="C4" s="4">
        <v>7</v>
      </c>
      <c r="D4" s="9" t="s">
        <v>23</v>
      </c>
      <c r="E4" s="9">
        <v>686</v>
      </c>
      <c r="F4" s="9">
        <f t="shared" si="0"/>
        <v>754.6</v>
      </c>
      <c r="G4" s="17" t="e">
        <f>#REF!</f>
        <v>#REF!</v>
      </c>
      <c r="H4" s="36">
        <v>0</v>
      </c>
      <c r="I4" s="36">
        <f t="shared" si="1"/>
        <v>0</v>
      </c>
      <c r="J4" s="18">
        <f t="shared" si="2"/>
        <v>0</v>
      </c>
      <c r="K4" s="37">
        <f t="shared" si="3"/>
        <v>2263800</v>
      </c>
      <c r="L4" s="38" t="s">
        <v>31</v>
      </c>
    </row>
    <row r="5" spans="1:12" ht="16.5" x14ac:dyDescent="0.3">
      <c r="A5" s="72" t="s">
        <v>4</v>
      </c>
      <c r="B5" s="73"/>
      <c r="C5" s="73"/>
      <c r="D5" s="74"/>
      <c r="E5" s="41">
        <f>SUM(E2:E4)</f>
        <v>2130</v>
      </c>
      <c r="F5" s="41">
        <f>SUM(F2:F4)</f>
        <v>2343</v>
      </c>
      <c r="G5" s="17"/>
      <c r="H5" s="43">
        <f>SUM(H2:H4)</f>
        <v>0</v>
      </c>
      <c r="I5" s="43">
        <f>SUM(I2:I4)</f>
        <v>0</v>
      </c>
      <c r="J5" s="47"/>
      <c r="K5" s="48">
        <f>SUM(K2:K4)</f>
        <v>7029000</v>
      </c>
    </row>
  </sheetData>
  <mergeCells count="1">
    <mergeCell ref="A5:D5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K22"/>
  <sheetViews>
    <sheetView tabSelected="1" topLeftCell="A4" zoomScale="130" zoomScaleNormal="130" workbookViewId="0">
      <selection activeCell="G17" sqref="G17"/>
    </sheetView>
  </sheetViews>
  <sheetFormatPr defaultRowHeight="15" x14ac:dyDescent="0.25"/>
  <cols>
    <col min="2" max="2" width="20.42578125" style="3" customWidth="1"/>
    <col min="3" max="3" width="14" style="3" customWidth="1"/>
    <col min="4" max="4" width="10.5703125" style="3" customWidth="1"/>
    <col min="5" max="5" width="11.140625" style="3" customWidth="1"/>
    <col min="6" max="6" width="17.42578125" style="3" customWidth="1"/>
    <col min="7" max="7" width="28.28515625" style="3" customWidth="1"/>
    <col min="8" max="8" width="26.28515625" style="3" customWidth="1"/>
    <col min="9" max="9" width="18.140625" style="3" customWidth="1"/>
    <col min="10" max="10" width="18" style="3" bestFit="1" customWidth="1"/>
    <col min="11" max="11" width="20" customWidth="1"/>
    <col min="12" max="12" width="14.28515625" bestFit="1" customWidth="1"/>
  </cols>
  <sheetData>
    <row r="1" spans="2:11" x14ac:dyDescent="0.25">
      <c r="K1" s="3"/>
    </row>
    <row r="2" spans="2:11" s="3" customFormat="1" ht="36.75" customHeight="1" x14ac:dyDescent="0.25">
      <c r="B2" s="32" t="s">
        <v>9</v>
      </c>
      <c r="C2" s="32" t="s">
        <v>2</v>
      </c>
      <c r="D2" s="50" t="s">
        <v>5</v>
      </c>
      <c r="E2" s="50" t="s">
        <v>6</v>
      </c>
      <c r="F2" s="50" t="s">
        <v>7</v>
      </c>
      <c r="G2" s="51" t="s">
        <v>71</v>
      </c>
      <c r="H2" s="52" t="s">
        <v>72</v>
      </c>
    </row>
    <row r="3" spans="2:11" s="3" customFormat="1" ht="75.75" customHeight="1" x14ac:dyDescent="0.25">
      <c r="B3" s="32" t="s">
        <v>32</v>
      </c>
      <c r="C3" s="53" t="s">
        <v>73</v>
      </c>
      <c r="D3" s="33">
        <f>10+19+8+10</f>
        <v>47</v>
      </c>
      <c r="E3" s="80">
        <v>40127</v>
      </c>
      <c r="F3" s="81">
        <v>44140</v>
      </c>
      <c r="G3" s="82">
        <v>1140767510</v>
      </c>
      <c r="H3" s="83">
        <v>1186398210</v>
      </c>
    </row>
    <row r="4" spans="2:11" s="3" customFormat="1" ht="90" customHeight="1" x14ac:dyDescent="0.25">
      <c r="B4" s="32" t="s">
        <v>33</v>
      </c>
      <c r="C4" s="53" t="s">
        <v>74</v>
      </c>
      <c r="D4" s="33">
        <v>6</v>
      </c>
      <c r="E4" s="80">
        <v>4627</v>
      </c>
      <c r="F4" s="81">
        <v>5090</v>
      </c>
      <c r="G4" s="55">
        <v>0</v>
      </c>
      <c r="H4" s="56">
        <v>0</v>
      </c>
    </row>
    <row r="5" spans="2:11" s="3" customFormat="1" ht="22.5" customHeight="1" x14ac:dyDescent="0.25">
      <c r="B5" s="76" t="s">
        <v>36</v>
      </c>
      <c r="C5" s="77"/>
      <c r="D5" s="57">
        <f>D3+D4</f>
        <v>53</v>
      </c>
      <c r="E5" s="68">
        <f>E3+E4</f>
        <v>44754</v>
      </c>
      <c r="F5" s="68">
        <f>F3+F4</f>
        <v>49230</v>
      </c>
      <c r="G5" s="69">
        <f>G3+G4</f>
        <v>1140767510</v>
      </c>
      <c r="H5" s="69">
        <f>H3+H4</f>
        <v>1186398210</v>
      </c>
    </row>
    <row r="6" spans="2:11" s="3" customFormat="1" ht="63.75" customHeight="1" x14ac:dyDescent="0.25">
      <c r="B6" s="32" t="s">
        <v>34</v>
      </c>
      <c r="C6" s="71" t="s">
        <v>69</v>
      </c>
      <c r="D6" s="33">
        <f>15+8</f>
        <v>23</v>
      </c>
      <c r="E6" s="63">
        <v>19473</v>
      </c>
      <c r="F6" s="64">
        <v>21420</v>
      </c>
      <c r="G6" s="70">
        <v>548876400</v>
      </c>
      <c r="H6" s="49">
        <v>570831456</v>
      </c>
    </row>
    <row r="7" spans="2:11" s="3" customFormat="1" ht="48.75" customHeight="1" x14ac:dyDescent="0.25">
      <c r="B7" s="32" t="s">
        <v>35</v>
      </c>
      <c r="C7" s="53" t="s">
        <v>70</v>
      </c>
      <c r="D7" s="33">
        <v>3</v>
      </c>
      <c r="E7" s="63">
        <v>2130</v>
      </c>
      <c r="F7" s="64">
        <v>2343</v>
      </c>
      <c r="G7" s="59">
        <v>0</v>
      </c>
      <c r="H7" s="60">
        <v>0</v>
      </c>
    </row>
    <row r="8" spans="2:11" s="3" customFormat="1" ht="26.25" customHeight="1" x14ac:dyDescent="0.25">
      <c r="B8" s="78" t="s">
        <v>37</v>
      </c>
      <c r="C8" s="79"/>
      <c r="D8" s="58">
        <f>D6+D7</f>
        <v>26</v>
      </c>
      <c r="E8" s="54">
        <f>E6+E7</f>
        <v>21603</v>
      </c>
      <c r="F8" s="54">
        <f>F6+F7</f>
        <v>23763</v>
      </c>
      <c r="G8" s="61">
        <f>G6+G7</f>
        <v>548876400</v>
      </c>
      <c r="H8" s="61">
        <f>H6+H7</f>
        <v>570831456</v>
      </c>
    </row>
    <row r="9" spans="2:11" s="3" customFormat="1" ht="8.25" customHeight="1" x14ac:dyDescent="0.25">
      <c r="B9" s="78"/>
      <c r="C9" s="79"/>
      <c r="D9" s="62"/>
      <c r="E9" s="63"/>
      <c r="F9" s="64"/>
      <c r="G9" s="59"/>
      <c r="H9" s="60"/>
    </row>
    <row r="10" spans="2:11" s="3" customFormat="1" ht="16.5" customHeight="1" x14ac:dyDescent="0.25">
      <c r="B10" s="76" t="s">
        <v>68</v>
      </c>
      <c r="C10" s="77"/>
      <c r="D10" s="65">
        <f>D5+D8</f>
        <v>79</v>
      </c>
      <c r="E10" s="66">
        <f>E5+E8</f>
        <v>66357</v>
      </c>
      <c r="F10" s="66">
        <f>F5+F8</f>
        <v>72993</v>
      </c>
      <c r="G10" s="67">
        <f>G5+G8</f>
        <v>1689643910</v>
      </c>
      <c r="H10" s="67">
        <f>H5+H8</f>
        <v>1757229666</v>
      </c>
      <c r="I10" s="6"/>
    </row>
    <row r="11" spans="2:11" s="3" customFormat="1" x14ac:dyDescent="0.25">
      <c r="F11" s="6"/>
      <c r="G11" s="5"/>
    </row>
    <row r="12" spans="2:11" s="3" customFormat="1" x14ac:dyDescent="0.25">
      <c r="G12" s="6"/>
    </row>
    <row r="13" spans="2:11" s="3" customFormat="1" x14ac:dyDescent="0.25">
      <c r="F13" s="29"/>
      <c r="G13" s="10"/>
    </row>
    <row r="14" spans="2:11" x14ac:dyDescent="0.25">
      <c r="C14" s="28"/>
    </row>
    <row r="15" spans="2:11" x14ac:dyDescent="0.25">
      <c r="C15" s="28"/>
      <c r="I15" s="8">
        <f>F10*3000</f>
        <v>218979000</v>
      </c>
    </row>
    <row r="16" spans="2:11" x14ac:dyDescent="0.25">
      <c r="C16" s="28"/>
      <c r="I16" s="7">
        <f>I15*22%</f>
        <v>48175380</v>
      </c>
    </row>
    <row r="17" spans="2:5" x14ac:dyDescent="0.25">
      <c r="C17" s="28"/>
    </row>
    <row r="18" spans="2:5" x14ac:dyDescent="0.25">
      <c r="B18" s="75"/>
      <c r="C18" s="75"/>
    </row>
    <row r="19" spans="2:5" x14ac:dyDescent="0.25">
      <c r="E19" s="12"/>
    </row>
    <row r="21" spans="2:5" x14ac:dyDescent="0.25">
      <c r="D21" s="28"/>
    </row>
    <row r="22" spans="2:5" x14ac:dyDescent="0.25">
      <c r="D22" s="12"/>
    </row>
  </sheetData>
  <mergeCells count="5">
    <mergeCell ref="B18:C18"/>
    <mergeCell ref="B10:C10"/>
    <mergeCell ref="B5:C5"/>
    <mergeCell ref="B8:C8"/>
    <mergeCell ref="B9:C9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U4:AB49"/>
  <sheetViews>
    <sheetView topLeftCell="H1" zoomScale="115" zoomScaleNormal="115" workbookViewId="0">
      <selection activeCell="AB15" sqref="AB15"/>
    </sheetView>
  </sheetViews>
  <sheetFormatPr defaultRowHeight="15" x14ac:dyDescent="0.25"/>
  <sheetData>
    <row r="4" spans="21:28" ht="15.75" thickBot="1" x14ac:dyDescent="0.3"/>
    <row r="5" spans="21:28" ht="17.25" thickBot="1" x14ac:dyDescent="0.3">
      <c r="X5" s="25"/>
      <c r="Y5" s="25"/>
      <c r="Z5" s="25"/>
      <c r="AA5" s="25"/>
      <c r="AB5" s="25"/>
    </row>
    <row r="6" spans="21:28" ht="17.25" thickBot="1" x14ac:dyDescent="0.3">
      <c r="X6" s="26"/>
      <c r="Y6" s="26"/>
      <c r="Z6" s="26"/>
      <c r="AA6" s="26"/>
      <c r="AB6" s="26"/>
    </row>
    <row r="7" spans="21:28" ht="17.25" thickBot="1" x14ac:dyDescent="0.3">
      <c r="X7" s="25"/>
      <c r="Y7" s="25"/>
      <c r="Z7" s="25"/>
      <c r="AA7" s="25"/>
      <c r="AB7" s="25"/>
    </row>
    <row r="8" spans="21:28" ht="17.25" customHeight="1" thickBot="1" x14ac:dyDescent="0.3">
      <c r="U8" s="22"/>
      <c r="V8" s="22"/>
      <c r="W8" s="22"/>
      <c r="X8" s="26"/>
      <c r="Y8" s="26"/>
      <c r="Z8" s="26"/>
      <c r="AA8" s="26"/>
      <c r="AB8" s="26"/>
    </row>
    <row r="9" spans="21:28" ht="17.25" customHeight="1" thickBot="1" x14ac:dyDescent="0.3">
      <c r="U9" s="21"/>
      <c r="V9" s="21"/>
      <c r="W9" s="21"/>
      <c r="X9" s="25">
        <v>1</v>
      </c>
      <c r="Y9" s="25" t="s">
        <v>17</v>
      </c>
      <c r="Z9" s="25">
        <v>45.52</v>
      </c>
      <c r="AA9" s="2">
        <f>Z9*10.764</f>
        <v>489.97728000000001</v>
      </c>
      <c r="AB9" s="25">
        <v>1</v>
      </c>
    </row>
    <row r="10" spans="21:28" ht="17.25" thickBot="1" x14ac:dyDescent="0.3">
      <c r="X10" s="26">
        <v>2</v>
      </c>
      <c r="Y10" s="26" t="s">
        <v>38</v>
      </c>
      <c r="Z10" s="26">
        <v>78.44</v>
      </c>
      <c r="AA10" s="2">
        <f t="shared" ref="AA10:AA15" si="0">Z10*10.764</f>
        <v>844.32815999999991</v>
      </c>
      <c r="AB10" s="26">
        <v>1</v>
      </c>
    </row>
    <row r="11" spans="21:28" ht="17.25" thickBot="1" x14ac:dyDescent="0.3">
      <c r="X11" s="25">
        <v>3</v>
      </c>
      <c r="Y11" s="25" t="s">
        <v>39</v>
      </c>
      <c r="Z11" s="25">
        <v>90.3</v>
      </c>
      <c r="AA11" s="2">
        <f t="shared" si="0"/>
        <v>971.98919999999987</v>
      </c>
      <c r="AB11" s="25">
        <v>10</v>
      </c>
    </row>
    <row r="12" spans="21:28" ht="17.25" thickBot="1" x14ac:dyDescent="0.3">
      <c r="X12" s="26">
        <v>4</v>
      </c>
      <c r="Y12" s="26" t="s">
        <v>38</v>
      </c>
      <c r="Z12" s="26">
        <v>102.84</v>
      </c>
      <c r="AA12" s="2">
        <f t="shared" si="0"/>
        <v>1106.96976</v>
      </c>
      <c r="AB12" s="26">
        <v>1</v>
      </c>
    </row>
    <row r="13" spans="21:28" ht="17.25" thickBot="1" x14ac:dyDescent="0.3">
      <c r="X13" s="25">
        <v>5</v>
      </c>
      <c r="Y13" s="25" t="s">
        <v>38</v>
      </c>
      <c r="Z13" s="25">
        <v>103.03</v>
      </c>
      <c r="AA13" s="2">
        <f t="shared" si="0"/>
        <v>1109.0149199999998</v>
      </c>
      <c r="AB13" s="25">
        <v>10</v>
      </c>
    </row>
    <row r="14" spans="21:28" ht="17.25" thickBot="1" x14ac:dyDescent="0.3">
      <c r="X14" s="26">
        <v>6</v>
      </c>
      <c r="Y14" s="26" t="s">
        <v>18</v>
      </c>
      <c r="Z14" s="26">
        <v>63.73</v>
      </c>
      <c r="AA14" s="2">
        <f t="shared" si="0"/>
        <v>685.98971999999992</v>
      </c>
      <c r="AB14" s="26">
        <v>11</v>
      </c>
    </row>
    <row r="15" spans="21:28" ht="17.25" thickBot="1" x14ac:dyDescent="0.3">
      <c r="X15" s="25">
        <v>7</v>
      </c>
      <c r="Y15" s="26" t="s">
        <v>19</v>
      </c>
      <c r="Z15" s="26">
        <v>70.7</v>
      </c>
      <c r="AA15" s="2">
        <f t="shared" si="0"/>
        <v>761.01480000000004</v>
      </c>
      <c r="AB15" s="26">
        <v>24</v>
      </c>
    </row>
    <row r="16" spans="21:28" x14ac:dyDescent="0.25">
      <c r="AB16" s="1">
        <f>SUM(AB9:AB15)</f>
        <v>58</v>
      </c>
    </row>
    <row r="26" spans="21:25" ht="15.75" thickBot="1" x14ac:dyDescent="0.3"/>
    <row r="27" spans="21:25" ht="17.25" thickBot="1" x14ac:dyDescent="0.3">
      <c r="U27" s="21"/>
      <c r="V27" s="21"/>
      <c r="W27" s="21"/>
      <c r="X27" s="2"/>
      <c r="Y27" s="13"/>
    </row>
    <row r="28" spans="21:25" ht="17.25" thickBot="1" x14ac:dyDescent="0.3">
      <c r="U28" s="22"/>
      <c r="V28" s="22"/>
      <c r="W28" s="22"/>
      <c r="X28" s="2"/>
      <c r="Y28" s="14"/>
    </row>
    <row r="29" spans="21:25" ht="17.25" thickBot="1" x14ac:dyDescent="0.3">
      <c r="U29" s="21"/>
      <c r="V29" s="21"/>
      <c r="W29" s="21"/>
      <c r="X29" s="2"/>
      <c r="Y29" s="13"/>
    </row>
    <row r="30" spans="21:25" ht="17.25" thickBot="1" x14ac:dyDescent="0.3">
      <c r="U30" s="22"/>
      <c r="V30" s="22"/>
      <c r="W30" s="22"/>
      <c r="X30" s="2"/>
      <c r="Y30" s="14"/>
    </row>
    <row r="31" spans="21:25" x14ac:dyDescent="0.25">
      <c r="Y31" s="15"/>
    </row>
    <row r="41" spans="24:28" ht="15.75" thickBot="1" x14ac:dyDescent="0.3"/>
    <row r="42" spans="24:28" ht="17.25" thickBot="1" x14ac:dyDescent="0.3">
      <c r="X42" s="25">
        <v>1</v>
      </c>
      <c r="Y42" s="25" t="s">
        <v>19</v>
      </c>
      <c r="Z42" s="25">
        <v>82.59</v>
      </c>
      <c r="AA42" s="2">
        <f t="shared" ref="AA42:AA47" si="1">Z42*10.764</f>
        <v>888.99875999999995</v>
      </c>
      <c r="AB42" s="25">
        <v>1</v>
      </c>
    </row>
    <row r="43" spans="24:28" ht="17.25" thickBot="1" x14ac:dyDescent="0.3">
      <c r="X43" s="26">
        <v>2</v>
      </c>
      <c r="Y43" s="26" t="s">
        <v>18</v>
      </c>
      <c r="Z43" s="26">
        <v>63.73</v>
      </c>
      <c r="AA43" s="2">
        <f t="shared" si="1"/>
        <v>685.98971999999992</v>
      </c>
      <c r="AB43" s="26">
        <v>11</v>
      </c>
    </row>
    <row r="44" spans="24:28" ht="17.25" thickBot="1" x14ac:dyDescent="0.3">
      <c r="X44" s="25">
        <v>3</v>
      </c>
      <c r="Y44" s="25" t="s">
        <v>19</v>
      </c>
      <c r="Z44" s="25">
        <v>70.14</v>
      </c>
      <c r="AA44" s="2">
        <f t="shared" si="1"/>
        <v>754.98695999999995</v>
      </c>
      <c r="AB44" s="25">
        <v>9</v>
      </c>
    </row>
    <row r="45" spans="24:28" ht="17.25" thickBot="1" x14ac:dyDescent="0.3">
      <c r="X45" s="26">
        <v>4</v>
      </c>
      <c r="Y45" s="26" t="s">
        <v>19</v>
      </c>
      <c r="Z45" s="26">
        <v>70.42</v>
      </c>
      <c r="AA45" s="2">
        <f t="shared" si="1"/>
        <v>758.00087999999994</v>
      </c>
      <c r="AB45" s="26">
        <v>10</v>
      </c>
    </row>
    <row r="46" spans="24:28" ht="17.25" thickBot="1" x14ac:dyDescent="0.3">
      <c r="X46" s="25">
        <v>5</v>
      </c>
      <c r="Y46" s="25" t="s">
        <v>39</v>
      </c>
      <c r="Z46" s="25">
        <v>88.63</v>
      </c>
      <c r="AA46" s="2">
        <f t="shared" si="1"/>
        <v>954.01331999999991</v>
      </c>
      <c r="AB46" s="25">
        <v>11</v>
      </c>
    </row>
    <row r="47" spans="24:28" ht="17.25" thickBot="1" x14ac:dyDescent="0.3">
      <c r="X47" s="26">
        <v>6</v>
      </c>
      <c r="Y47" s="26" t="s">
        <v>38</v>
      </c>
      <c r="Z47" s="26">
        <v>102.56</v>
      </c>
      <c r="AA47" s="2">
        <f t="shared" si="1"/>
        <v>1103.9558399999999</v>
      </c>
      <c r="AB47" s="26">
        <v>11</v>
      </c>
    </row>
    <row r="48" spans="24:28" x14ac:dyDescent="0.25">
      <c r="AA48" s="27"/>
      <c r="AB48" s="1">
        <f>SUM(AB42:AB47)</f>
        <v>53</v>
      </c>
    </row>
    <row r="49" spans="27:27" x14ac:dyDescent="0.25">
      <c r="AA49" s="2"/>
    </row>
  </sheetData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107"/>
  <sheetViews>
    <sheetView topLeftCell="A13" zoomScale="115" zoomScaleNormal="115" workbookViewId="0">
      <selection activeCell="C48" sqref="C48"/>
    </sheetView>
  </sheetViews>
  <sheetFormatPr defaultRowHeight="15" x14ac:dyDescent="0.25"/>
  <cols>
    <col min="8" max="8" width="12.28515625" bestFit="1" customWidth="1"/>
  </cols>
  <sheetData>
    <row r="1" spans="1:5" x14ac:dyDescent="0.25">
      <c r="A1" s="20" t="s">
        <v>20</v>
      </c>
    </row>
    <row r="2" spans="1:5" x14ac:dyDescent="0.25">
      <c r="A2" s="1" t="s">
        <v>16</v>
      </c>
    </row>
    <row r="3" spans="1:5" x14ac:dyDescent="0.25">
      <c r="A3" t="s">
        <v>27</v>
      </c>
      <c r="B3">
        <v>2</v>
      </c>
      <c r="C3" t="s">
        <v>40</v>
      </c>
      <c r="D3">
        <v>102.84</v>
      </c>
      <c r="E3" s="2">
        <f>D3*10.764</f>
        <v>1106.96976</v>
      </c>
    </row>
    <row r="4" spans="1:5" x14ac:dyDescent="0.25">
      <c r="B4">
        <v>3</v>
      </c>
      <c r="C4" t="s">
        <v>26</v>
      </c>
      <c r="D4">
        <v>90.3</v>
      </c>
      <c r="E4" s="2">
        <f>D4*10.764</f>
        <v>971.98919999999987</v>
      </c>
    </row>
    <row r="5" spans="1:5" x14ac:dyDescent="0.25">
      <c r="B5">
        <v>4</v>
      </c>
      <c r="C5" t="s">
        <v>21</v>
      </c>
      <c r="D5">
        <v>70.7</v>
      </c>
      <c r="E5" s="2">
        <f>D5*10.764</f>
        <v>761.01480000000004</v>
      </c>
    </row>
    <row r="6" spans="1:5" x14ac:dyDescent="0.25">
      <c r="B6">
        <v>5</v>
      </c>
      <c r="C6" t="s">
        <v>21</v>
      </c>
      <c r="D6">
        <v>70.7</v>
      </c>
      <c r="E6" s="2">
        <f>D6*10.764</f>
        <v>761.01480000000004</v>
      </c>
    </row>
    <row r="7" spans="1:5" x14ac:dyDescent="0.25">
      <c r="E7" s="2"/>
    </row>
    <row r="8" spans="1:5" x14ac:dyDescent="0.25">
      <c r="E8" s="2"/>
    </row>
    <row r="9" spans="1:5" x14ac:dyDescent="0.25">
      <c r="A9" s="1" t="s">
        <v>43</v>
      </c>
    </row>
    <row r="10" spans="1:5" x14ac:dyDescent="0.25">
      <c r="A10" t="s">
        <v>41</v>
      </c>
      <c r="B10">
        <v>1</v>
      </c>
      <c r="C10" t="s">
        <v>23</v>
      </c>
      <c r="D10">
        <v>63.73</v>
      </c>
      <c r="E10" s="2">
        <f>D10*10.764</f>
        <v>685.98971999999992</v>
      </c>
    </row>
    <row r="11" spans="1:5" x14ac:dyDescent="0.25">
      <c r="B11">
        <v>2</v>
      </c>
      <c r="C11" t="s">
        <v>40</v>
      </c>
      <c r="D11">
        <v>102.84</v>
      </c>
      <c r="E11" s="2">
        <f>D11*10.764</f>
        <v>1106.96976</v>
      </c>
    </row>
    <row r="12" spans="1:5" x14ac:dyDescent="0.25">
      <c r="B12">
        <v>3</v>
      </c>
      <c r="C12" t="s">
        <v>26</v>
      </c>
      <c r="D12">
        <v>90.3</v>
      </c>
      <c r="E12" s="2">
        <f>D12*10.764</f>
        <v>971.98919999999987</v>
      </c>
    </row>
    <row r="13" spans="1:5" x14ac:dyDescent="0.25">
      <c r="B13">
        <v>4</v>
      </c>
      <c r="C13" t="s">
        <v>21</v>
      </c>
      <c r="D13">
        <v>70.7</v>
      </c>
      <c r="E13" s="2">
        <f>D13*10.764</f>
        <v>761.01480000000004</v>
      </c>
    </row>
    <row r="14" spans="1:5" x14ac:dyDescent="0.25">
      <c r="B14">
        <v>5</v>
      </c>
      <c r="C14" t="s">
        <v>21</v>
      </c>
      <c r="D14">
        <v>70.7</v>
      </c>
      <c r="E14" s="2">
        <f>D14*10.764</f>
        <v>761.01480000000004</v>
      </c>
    </row>
    <row r="15" spans="1:5" x14ac:dyDescent="0.25">
      <c r="C15" s="23"/>
      <c r="E15" s="2"/>
    </row>
    <row r="16" spans="1:5" x14ac:dyDescent="0.25">
      <c r="A16" s="1" t="s">
        <v>44</v>
      </c>
      <c r="E16" s="2"/>
    </row>
    <row r="17" spans="1:5" x14ac:dyDescent="0.25">
      <c r="A17" t="s">
        <v>41</v>
      </c>
      <c r="B17">
        <v>1</v>
      </c>
      <c r="C17" t="s">
        <v>23</v>
      </c>
      <c r="D17">
        <v>63.73</v>
      </c>
      <c r="E17" s="2">
        <f>D17*10.764</f>
        <v>685.98971999999992</v>
      </c>
    </row>
    <row r="18" spans="1:5" x14ac:dyDescent="0.25">
      <c r="B18">
        <v>2</v>
      </c>
      <c r="C18" t="s">
        <v>23</v>
      </c>
      <c r="D18">
        <v>78.41</v>
      </c>
      <c r="E18" s="2">
        <f>D18*10.764</f>
        <v>844.00523999999996</v>
      </c>
    </row>
    <row r="19" spans="1:5" x14ac:dyDescent="0.25">
      <c r="B19">
        <v>3</v>
      </c>
      <c r="C19" t="s">
        <v>25</v>
      </c>
      <c r="D19">
        <v>0</v>
      </c>
      <c r="E19" s="2">
        <f>D19*10.764</f>
        <v>0</v>
      </c>
    </row>
    <row r="20" spans="1:5" x14ac:dyDescent="0.25">
      <c r="B20">
        <v>4</v>
      </c>
      <c r="C20" t="s">
        <v>21</v>
      </c>
      <c r="D20">
        <v>70.7</v>
      </c>
      <c r="E20" s="2">
        <f>D20*10.764</f>
        <v>761.01480000000004</v>
      </c>
    </row>
    <row r="21" spans="1:5" x14ac:dyDescent="0.25">
      <c r="B21">
        <v>5</v>
      </c>
      <c r="C21" t="s">
        <v>21</v>
      </c>
      <c r="D21">
        <v>70.7</v>
      </c>
      <c r="E21" s="2">
        <f>D21*10.764</f>
        <v>761.01480000000004</v>
      </c>
    </row>
    <row r="22" spans="1:5" x14ac:dyDescent="0.25">
      <c r="E22" s="2"/>
    </row>
    <row r="23" spans="1:5" x14ac:dyDescent="0.25">
      <c r="A23" s="24" t="s">
        <v>28</v>
      </c>
      <c r="B23" s="23"/>
      <c r="C23" s="23"/>
      <c r="D23" s="23"/>
      <c r="E23" s="23"/>
    </row>
    <row r="24" spans="1:5" x14ac:dyDescent="0.25">
      <c r="A24" s="23" t="s">
        <v>41</v>
      </c>
      <c r="B24" s="23">
        <v>1</v>
      </c>
      <c r="C24" s="23" t="s">
        <v>23</v>
      </c>
      <c r="D24" s="23">
        <v>63.73</v>
      </c>
      <c r="E24" s="2">
        <f t="shared" ref="E24:E28" si="0">D24*10.764</f>
        <v>685.98971999999992</v>
      </c>
    </row>
    <row r="25" spans="1:5" x14ac:dyDescent="0.25">
      <c r="A25" s="23"/>
      <c r="B25" s="23">
        <v>2</v>
      </c>
      <c r="C25" s="23" t="s">
        <v>40</v>
      </c>
      <c r="D25" s="23">
        <v>102.84</v>
      </c>
      <c r="E25" s="2">
        <f t="shared" si="0"/>
        <v>1106.96976</v>
      </c>
    </row>
    <row r="26" spans="1:5" x14ac:dyDescent="0.25">
      <c r="A26" s="23"/>
      <c r="B26" s="23">
        <v>3</v>
      </c>
      <c r="C26" s="23" t="s">
        <v>26</v>
      </c>
      <c r="D26" s="23">
        <v>90.3</v>
      </c>
      <c r="E26" s="2">
        <f t="shared" si="0"/>
        <v>971.98919999999987</v>
      </c>
    </row>
    <row r="27" spans="1:5" x14ac:dyDescent="0.25">
      <c r="A27" s="23"/>
      <c r="B27" s="23">
        <v>4</v>
      </c>
      <c r="C27" s="23" t="s">
        <v>21</v>
      </c>
      <c r="D27" s="23">
        <v>70.7</v>
      </c>
      <c r="E27" s="2">
        <f t="shared" si="0"/>
        <v>761.01480000000004</v>
      </c>
    </row>
    <row r="28" spans="1:5" x14ac:dyDescent="0.25">
      <c r="A28" s="23"/>
      <c r="B28" s="23">
        <v>5</v>
      </c>
      <c r="C28" s="23" t="s">
        <v>21</v>
      </c>
      <c r="D28" s="23">
        <v>70.7</v>
      </c>
      <c r="E28" s="2">
        <f t="shared" si="0"/>
        <v>761.01480000000004</v>
      </c>
    </row>
    <row r="29" spans="1:5" x14ac:dyDescent="0.25">
      <c r="E29" s="2"/>
    </row>
    <row r="30" spans="1:5" x14ac:dyDescent="0.25">
      <c r="A30" s="1" t="s">
        <v>45</v>
      </c>
      <c r="E30" s="2"/>
    </row>
    <row r="31" spans="1:5" x14ac:dyDescent="0.25">
      <c r="A31" s="23" t="s">
        <v>41</v>
      </c>
      <c r="B31" s="23">
        <v>1</v>
      </c>
      <c r="C31" s="23" t="s">
        <v>23</v>
      </c>
      <c r="D31" s="23">
        <v>63.73</v>
      </c>
      <c r="E31" s="2">
        <f t="shared" ref="E31:E35" si="1">D31*10.764</f>
        <v>685.98971999999992</v>
      </c>
    </row>
    <row r="32" spans="1:5" x14ac:dyDescent="0.25">
      <c r="A32" s="23"/>
      <c r="B32" s="23">
        <v>2</v>
      </c>
      <c r="C32" s="23" t="s">
        <v>40</v>
      </c>
      <c r="D32" s="23">
        <v>102.84</v>
      </c>
      <c r="E32" s="2">
        <f t="shared" si="1"/>
        <v>1106.96976</v>
      </c>
    </row>
    <row r="33" spans="1:5" x14ac:dyDescent="0.25">
      <c r="A33" s="23"/>
      <c r="B33" s="23">
        <v>3</v>
      </c>
      <c r="C33" s="23" t="s">
        <v>22</v>
      </c>
      <c r="D33" s="23">
        <v>45.55</v>
      </c>
      <c r="E33" s="2">
        <f t="shared" si="1"/>
        <v>490.30019999999996</v>
      </c>
    </row>
    <row r="34" spans="1:5" x14ac:dyDescent="0.25">
      <c r="A34" s="23"/>
      <c r="B34" s="23">
        <v>4</v>
      </c>
      <c r="C34" s="23" t="s">
        <v>21</v>
      </c>
      <c r="D34" s="23">
        <v>70.7</v>
      </c>
      <c r="E34" s="2">
        <f t="shared" si="1"/>
        <v>761.01480000000004</v>
      </c>
    </row>
    <row r="35" spans="1:5" x14ac:dyDescent="0.25">
      <c r="A35" s="23"/>
      <c r="B35" s="23">
        <v>5</v>
      </c>
      <c r="C35" s="23" t="s">
        <v>21</v>
      </c>
      <c r="D35" s="23">
        <v>70.7</v>
      </c>
      <c r="E35" s="2">
        <f t="shared" si="1"/>
        <v>761.01480000000004</v>
      </c>
    </row>
    <row r="36" spans="1:5" x14ac:dyDescent="0.25">
      <c r="E36" s="2"/>
    </row>
    <row r="37" spans="1:5" x14ac:dyDescent="0.25">
      <c r="A37" s="23"/>
      <c r="B37" s="23"/>
      <c r="C37" s="23"/>
      <c r="D37" s="23"/>
      <c r="E37" s="2"/>
    </row>
    <row r="38" spans="1:5" x14ac:dyDescent="0.25">
      <c r="A38" s="20" t="s">
        <v>24</v>
      </c>
    </row>
    <row r="39" spans="1:5" x14ac:dyDescent="0.25">
      <c r="A39" s="1" t="s">
        <v>42</v>
      </c>
    </row>
    <row r="40" spans="1:5" x14ac:dyDescent="0.25">
      <c r="A40" t="s">
        <v>41</v>
      </c>
      <c r="B40">
        <v>1</v>
      </c>
      <c r="C40" t="s">
        <v>21</v>
      </c>
      <c r="D40">
        <v>70.42</v>
      </c>
      <c r="E40" s="2">
        <f t="shared" ref="E40:E44" si="2">D40*10.764</f>
        <v>758.00087999999994</v>
      </c>
    </row>
    <row r="41" spans="1:5" x14ac:dyDescent="0.25">
      <c r="B41">
        <v>2</v>
      </c>
      <c r="C41" t="s">
        <v>21</v>
      </c>
      <c r="D41">
        <v>70.14</v>
      </c>
      <c r="E41" s="2">
        <f t="shared" si="2"/>
        <v>754.98695999999995</v>
      </c>
    </row>
    <row r="42" spans="1:5" x14ac:dyDescent="0.25">
      <c r="B42">
        <v>3</v>
      </c>
      <c r="C42" t="s">
        <v>26</v>
      </c>
      <c r="D42">
        <v>88.63</v>
      </c>
      <c r="E42" s="2">
        <f t="shared" si="2"/>
        <v>954.01331999999991</v>
      </c>
    </row>
    <row r="43" spans="1:5" x14ac:dyDescent="0.25">
      <c r="B43">
        <v>4</v>
      </c>
      <c r="C43" t="s">
        <v>40</v>
      </c>
      <c r="D43">
        <v>102.19</v>
      </c>
      <c r="E43" s="2">
        <f t="shared" si="2"/>
        <v>1099.97316</v>
      </c>
    </row>
    <row r="44" spans="1:5" x14ac:dyDescent="0.25">
      <c r="A44" s="1"/>
      <c r="B44">
        <v>5</v>
      </c>
      <c r="C44" t="s">
        <v>23</v>
      </c>
      <c r="D44">
        <v>63.73</v>
      </c>
      <c r="E44" s="2">
        <f t="shared" si="2"/>
        <v>685.98971999999992</v>
      </c>
    </row>
    <row r="45" spans="1:5" x14ac:dyDescent="0.25">
      <c r="A45" s="23"/>
      <c r="B45" s="23"/>
      <c r="C45" s="23"/>
      <c r="D45" s="23"/>
      <c r="E45" s="2"/>
    </row>
    <row r="46" spans="1:5" x14ac:dyDescent="0.25">
      <c r="A46" s="24" t="s">
        <v>44</v>
      </c>
      <c r="B46" s="23"/>
      <c r="C46" s="23"/>
      <c r="D46" s="23"/>
      <c r="E46" s="2"/>
    </row>
    <row r="47" spans="1:5" x14ac:dyDescent="0.25">
      <c r="A47" t="s">
        <v>41</v>
      </c>
      <c r="B47">
        <v>1</v>
      </c>
      <c r="C47" t="s">
        <v>21</v>
      </c>
      <c r="D47">
        <v>70.42</v>
      </c>
      <c r="E47" s="2">
        <f t="shared" ref="E47:E51" si="3">D47*10.764</f>
        <v>758.00087999999994</v>
      </c>
    </row>
    <row r="48" spans="1:5" x14ac:dyDescent="0.25">
      <c r="B48">
        <v>2</v>
      </c>
      <c r="C48" t="s">
        <v>25</v>
      </c>
      <c r="D48">
        <v>0</v>
      </c>
      <c r="E48" s="2">
        <f t="shared" si="3"/>
        <v>0</v>
      </c>
    </row>
    <row r="49" spans="1:5" x14ac:dyDescent="0.25">
      <c r="B49">
        <v>3</v>
      </c>
      <c r="C49" t="s">
        <v>26</v>
      </c>
      <c r="D49">
        <v>50.58</v>
      </c>
      <c r="E49" s="2">
        <f t="shared" si="3"/>
        <v>544.44311999999991</v>
      </c>
    </row>
    <row r="50" spans="1:5" x14ac:dyDescent="0.25">
      <c r="B50">
        <v>4</v>
      </c>
      <c r="C50" t="s">
        <v>40</v>
      </c>
      <c r="D50">
        <v>102.19</v>
      </c>
      <c r="E50" s="2">
        <f t="shared" si="3"/>
        <v>1099.97316</v>
      </c>
    </row>
    <row r="51" spans="1:5" x14ac:dyDescent="0.25">
      <c r="A51" s="1"/>
      <c r="B51">
        <v>5</v>
      </c>
      <c r="C51" t="s">
        <v>23</v>
      </c>
      <c r="D51">
        <v>63.73</v>
      </c>
      <c r="E51" s="2">
        <f t="shared" si="3"/>
        <v>685.98971999999992</v>
      </c>
    </row>
    <row r="53" spans="1:5" x14ac:dyDescent="0.25">
      <c r="A53" s="1" t="s">
        <v>28</v>
      </c>
    </row>
    <row r="54" spans="1:5" x14ac:dyDescent="0.25">
      <c r="A54" t="s">
        <v>41</v>
      </c>
      <c r="B54">
        <v>4</v>
      </c>
      <c r="C54" t="s">
        <v>23</v>
      </c>
      <c r="D54">
        <v>75.87</v>
      </c>
      <c r="E54" s="2">
        <f>D54*10.764</f>
        <v>816.66467999999998</v>
      </c>
    </row>
    <row r="55" spans="1:5" x14ac:dyDescent="0.25">
      <c r="B55">
        <v>5</v>
      </c>
      <c r="C55" t="s">
        <v>23</v>
      </c>
      <c r="D55">
        <v>63.73</v>
      </c>
      <c r="E55" s="2">
        <f>D55*10.764</f>
        <v>685.98971999999992</v>
      </c>
    </row>
    <row r="56" spans="1:5" x14ac:dyDescent="0.25">
      <c r="E56" s="2"/>
    </row>
    <row r="57" spans="1:5" x14ac:dyDescent="0.25">
      <c r="E57" s="2"/>
    </row>
    <row r="58" spans="1:5" x14ac:dyDescent="0.25">
      <c r="E58" s="2"/>
    </row>
    <row r="59" spans="1:5" x14ac:dyDescent="0.25">
      <c r="E59" s="2"/>
    </row>
    <row r="60" spans="1:5" x14ac:dyDescent="0.25">
      <c r="E60" s="2"/>
    </row>
    <row r="62" spans="1:5" x14ac:dyDescent="0.25">
      <c r="A62" s="24"/>
      <c r="B62" s="23"/>
      <c r="C62" s="23"/>
      <c r="D62" s="23"/>
    </row>
    <row r="63" spans="1:5" x14ac:dyDescent="0.25">
      <c r="A63" s="23"/>
      <c r="B63" s="23"/>
      <c r="C63" s="23"/>
      <c r="D63" s="23"/>
      <c r="E63" s="2"/>
    </row>
    <row r="64" spans="1:5" x14ac:dyDescent="0.25">
      <c r="A64" s="23"/>
      <c r="B64" s="23"/>
      <c r="C64" s="23"/>
      <c r="D64" s="23"/>
      <c r="E64" s="2"/>
    </row>
    <row r="65" spans="1:5" x14ac:dyDescent="0.25">
      <c r="A65" s="23"/>
      <c r="B65" s="23"/>
      <c r="C65" s="23"/>
      <c r="D65" s="23"/>
      <c r="E65" s="2"/>
    </row>
    <row r="66" spans="1:5" x14ac:dyDescent="0.25">
      <c r="A66" s="23"/>
      <c r="B66" s="23"/>
      <c r="C66" s="23"/>
      <c r="D66" s="23"/>
      <c r="E66" s="2"/>
    </row>
    <row r="67" spans="1:5" x14ac:dyDescent="0.25">
      <c r="A67" s="23"/>
      <c r="B67" s="23"/>
      <c r="C67" s="23"/>
      <c r="D67" s="23"/>
      <c r="E67" s="2"/>
    </row>
    <row r="68" spans="1:5" x14ac:dyDescent="0.25">
      <c r="A68" s="23"/>
      <c r="B68" s="23"/>
      <c r="C68" s="23"/>
      <c r="D68" s="23"/>
      <c r="E68" s="2"/>
    </row>
    <row r="69" spans="1:5" x14ac:dyDescent="0.25">
      <c r="A69" s="23"/>
      <c r="B69" s="23"/>
      <c r="C69" s="23"/>
      <c r="D69" s="23"/>
      <c r="E69" s="2"/>
    </row>
    <row r="82" spans="1:5" x14ac:dyDescent="0.25">
      <c r="A82" s="1"/>
    </row>
    <row r="83" spans="1:5" x14ac:dyDescent="0.25">
      <c r="E83" s="2"/>
    </row>
    <row r="84" spans="1:5" x14ac:dyDescent="0.25">
      <c r="E84" s="2"/>
    </row>
    <row r="85" spans="1:5" x14ac:dyDescent="0.25">
      <c r="E85" s="2"/>
    </row>
    <row r="86" spans="1:5" x14ac:dyDescent="0.25">
      <c r="E86" s="2"/>
    </row>
    <row r="87" spans="1:5" x14ac:dyDescent="0.25">
      <c r="C87" s="23"/>
      <c r="E87" s="2"/>
    </row>
    <row r="88" spans="1:5" x14ac:dyDescent="0.25">
      <c r="E88" s="2"/>
    </row>
    <row r="89" spans="1:5" x14ac:dyDescent="0.25">
      <c r="E89" s="2"/>
    </row>
    <row r="91" spans="1:5" x14ac:dyDescent="0.25">
      <c r="A91" s="1"/>
    </row>
    <row r="92" spans="1:5" x14ac:dyDescent="0.25">
      <c r="E92" s="2"/>
    </row>
    <row r="93" spans="1:5" x14ac:dyDescent="0.25">
      <c r="E93" s="2"/>
    </row>
    <row r="94" spans="1:5" x14ac:dyDescent="0.25">
      <c r="E94" s="2"/>
    </row>
    <row r="95" spans="1:5" x14ac:dyDescent="0.25">
      <c r="E95" s="2"/>
    </row>
    <row r="96" spans="1:5" x14ac:dyDescent="0.25">
      <c r="C96" s="23"/>
      <c r="E96" s="2"/>
    </row>
    <row r="97" spans="1:5" x14ac:dyDescent="0.25">
      <c r="E97" s="2"/>
    </row>
    <row r="98" spans="1:5" x14ac:dyDescent="0.25">
      <c r="E98" s="2"/>
    </row>
    <row r="100" spans="1:5" x14ac:dyDescent="0.25">
      <c r="A100" s="1"/>
    </row>
    <row r="101" spans="1:5" x14ac:dyDescent="0.25">
      <c r="E101" s="2"/>
    </row>
    <row r="102" spans="1:5" x14ac:dyDescent="0.25">
      <c r="E102" s="2"/>
    </row>
    <row r="103" spans="1:5" x14ac:dyDescent="0.25">
      <c r="E103" s="2"/>
    </row>
    <row r="104" spans="1:5" x14ac:dyDescent="0.25">
      <c r="E104" s="2"/>
    </row>
    <row r="105" spans="1:5" x14ac:dyDescent="0.25">
      <c r="C105" s="23"/>
      <c r="E105" s="2"/>
    </row>
    <row r="106" spans="1:5" x14ac:dyDescent="0.25">
      <c r="E106" s="2"/>
    </row>
    <row r="107" spans="1:5" x14ac:dyDescent="0.25">
      <c r="E107" s="2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A - Wing</vt:lpstr>
      <vt:lpstr>A - Wing (Sale)</vt:lpstr>
      <vt:lpstr>A - Wing (Rehab)</vt:lpstr>
      <vt:lpstr>B - Wing </vt:lpstr>
      <vt:lpstr>B - Wing  (Sale)</vt:lpstr>
      <vt:lpstr>B - Wing  (Rehab)</vt:lpstr>
      <vt:lpstr>Total</vt:lpstr>
      <vt:lpstr>RERA</vt:lpstr>
      <vt:lpstr>Typical Floor</vt:lpstr>
      <vt:lpstr>IGR</vt:lpstr>
    </vt:vector>
  </TitlesOfParts>
  <Company>NONE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CHANGE_ME1</dc:creator>
  <cp:lastModifiedBy>Vinita Surve</cp:lastModifiedBy>
  <cp:lastPrinted>2013-08-31T05:30:46Z</cp:lastPrinted>
  <dcterms:created xsi:type="dcterms:W3CDTF">2013-08-30T08:57:19Z</dcterms:created>
  <dcterms:modified xsi:type="dcterms:W3CDTF">2024-02-12T05:14:27Z</dcterms:modified>
</cp:coreProperties>
</file>