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Belapur\Ravi Nandan Mishra\"/>
    </mc:Choice>
  </mc:AlternateContent>
  <xr:revisionPtr revIDLastSave="0" documentId="13_ncr:1_{D51DD95F-6F5A-4F30-8A12-EE5AD8CF82F3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0" i="4" l="1"/>
  <c r="Q9" i="4"/>
  <c r="Q8" i="4"/>
  <c r="J20" i="4" l="1"/>
  <c r="J19" i="4"/>
  <c r="J18" i="4"/>
  <c r="I22" i="4"/>
  <c r="I24" i="4" s="1"/>
  <c r="J24" i="4" s="1"/>
  <c r="I30" i="4"/>
  <c r="P12" i="4" l="1"/>
  <c r="P11" i="4"/>
  <c r="P10" i="4"/>
  <c r="P9" i="4"/>
  <c r="P8" i="4"/>
  <c r="P7" i="4"/>
  <c r="P6" i="4"/>
  <c r="P5" i="4"/>
  <c r="P4" i="4"/>
  <c r="P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<sst xmlns="http://schemas.openxmlformats.org/spreadsheetml/2006/main" count="32" uniqueCount="29">
  <si>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</si>
  <si>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</si>
  <si>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</si>
  <si>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</si>
  <si>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</si>
  <si>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</si>
  <si>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</si>
  <si>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</si>
  <si>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</si>
  <si>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</si>
  <si>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</si>
  <si>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</si>
  <si>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</si>
  <si>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1701, 17th Floor, Wing - B, Mahindra Happinest Tathawade Phase 3, Village - Tathawade, Pune</t>
  </si>
  <si>
    <t>loan - 40 lakhs</t>
  </si>
  <si>
    <t>av</t>
  </si>
  <si>
    <t>sd</t>
  </si>
  <si>
    <t>rd</t>
  </si>
  <si>
    <t>bv</t>
  </si>
  <si>
    <t>ca</t>
  </si>
  <si>
    <t>rate</t>
  </si>
  <si>
    <t>fmv</t>
  </si>
  <si>
    <t>agreement - 29.05.24</t>
  </si>
  <si>
    <t>ebvt</t>
  </si>
  <si>
    <t>17.03.24</t>
  </si>
  <si>
    <t>car</t>
  </si>
  <si>
    <t>ttoal</t>
  </si>
  <si>
    <t>14.03.24</t>
  </si>
  <si>
    <t>25.02.24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</si>
</sst>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439487</xdr:colOff>
      <xdr:row>47</xdr:row>
      <xdr:rowOff>125028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FC2F65-F19F-4019-8D26-9A5D034A1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583487" cy="862132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17</xdr:col>
      <xdr:colOff>134815</xdr:colOff>
      <xdr:row>44</xdr:row>
      <xdr:rowOff>163091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E77E75-E68C-439E-88B3-973106676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0498015" cy="835459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18</xdr:col>
      <xdr:colOff>325257</xdr:colOff>
      <xdr:row>47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69E38A-CDD4-4D75-B827-8C6095F4E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10078857" cy="888806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515783</xdr:colOff>
      <xdr:row>45</xdr:row>
      <xdr:rowOff>125012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5F7F09-4308-4606-87F4-46CFB0400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0269383" cy="8507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277540</xdr:colOff>
      <xdr:row>50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A3B39B-0FE5-415A-BD69-CA2B4A3D4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421540" cy="85641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296592</xdr:colOff>
      <xdr:row>43</xdr:row>
      <xdr:rowOff>10643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C6D6F3-2342-4A25-B5B9-6AEC16A87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40592" cy="80116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277540</xdr:colOff>
      <xdr:row>45</xdr:row>
      <xdr:rowOff>124966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6C77F6-4EC3-40F8-B376-39CA9C52F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21540" cy="81735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220382</xdr:colOff>
      <xdr:row>49</xdr:row>
      <xdr:rowOff>67801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340F70-5F56-43FB-8FB8-914655CEE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364382" cy="80688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325171</xdr:colOff>
      <xdr:row>42</xdr:row>
      <xdr:rowOff>10643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36049D-2938-44E3-9A20-22C6D5CCF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469171" cy="801164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41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C4947D-2E93-4E66-83E7-50DB11F75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7914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41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860FFA-12EB-48CC-ACF0-36E4EC08E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6581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41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D25B97-0641-43FC-806D-146DEF36C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791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I22" sqref="I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705</v>
      </c>
      <c r="C2" s="4">
        <f>B2*1.2</f>
        <v>846</v>
      </c>
      <c r="D2" s="4">
        <f t="shared" ref="D2:D13" si="2">C2*1.2</f>
        <v>1015.1999999999999</v>
      </c>
      <c r="E2" s="5">
        <f t="shared" ref="E2:E13" si="3">R2</f>
        <v>7450000</v>
      </c>
      <c r="F2" s="10">
        <f t="shared" ref="F2:F13" si="4">ROUND((E2/B2),0)</f>
        <v>10567</v>
      </c>
      <c r="G2" s="10">
        <f t="shared" ref="G2:G13" si="5">ROUND((E2/C2),0)</f>
        <v>8806</v>
      </c>
      <c r="H2" s="10">
        <f t="shared" ref="H2:H13" si="6">ROUND((E2/D2),0)</f>
        <v>7338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705</v>
      </c>
      <c r="R2" s="2">
        <v>7450000</v>
      </c>
      <c r="S2" s="8"/>
      <c r="T2" s="8"/>
    </row>
    <row r="3" spans="1:20" x14ac:dyDescent="0.25">
      <c r="A3" s="4">
        <f t="shared" si="0"/>
        <v>0</v>
      </c>
      <c r="B3" s="4">
        <f t="shared" si="1"/>
        <v>704</v>
      </c>
      <c r="C3" s="4">
        <f t="shared" ref="C3:C15" si="9">B3*1.2</f>
        <v>844.8</v>
      </c>
      <c r="D3" s="4">
        <f t="shared" si="2"/>
        <v>1013.7599999999999</v>
      </c>
      <c r="E3" s="16">
        <f t="shared" si="3"/>
        <v>6300000</v>
      </c>
      <c r="F3" s="10">
        <f t="shared" si="4"/>
        <v>8949</v>
      </c>
      <c r="G3" s="10">
        <f t="shared" si="5"/>
        <v>7457</v>
      </c>
      <c r="H3" s="10">
        <f t="shared" si="6"/>
        <v>6214</v>
      </c>
      <c r="I3" s="10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704</v>
      </c>
      <c r="R3" s="2">
        <v>6300000</v>
      </c>
      <c r="S3" s="8"/>
      <c r="T3" s="8"/>
    </row>
    <row r="4" spans="1:20" x14ac:dyDescent="0.25">
      <c r="A4" s="4">
        <f t="shared" si="0"/>
        <v>0</v>
      </c>
      <c r="B4" s="4">
        <f t="shared" si="1"/>
        <v>703</v>
      </c>
      <c r="C4" s="4">
        <f t="shared" si="9"/>
        <v>843.6</v>
      </c>
      <c r="D4" s="4">
        <f t="shared" si="2"/>
        <v>1012.3199999999999</v>
      </c>
      <c r="E4" s="16">
        <f t="shared" si="3"/>
        <v>6600000</v>
      </c>
      <c r="F4" s="10">
        <f t="shared" si="4"/>
        <v>9388</v>
      </c>
      <c r="G4" s="10">
        <f t="shared" si="5"/>
        <v>7824</v>
      </c>
      <c r="H4" s="10">
        <f t="shared" si="6"/>
        <v>6520</v>
      </c>
      <c r="I4" s="10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703</v>
      </c>
      <c r="R4" s="2">
        <v>6600000</v>
      </c>
      <c r="S4" s="8"/>
      <c r="T4" s="8"/>
    </row>
    <row r="5" spans="1:20" x14ac:dyDescent="0.25">
      <c r="A5" s="4">
        <f t="shared" si="0"/>
        <v>0</v>
      </c>
      <c r="B5" s="4">
        <f t="shared" si="1"/>
        <v>702</v>
      </c>
      <c r="C5" s="4">
        <f t="shared" si="9"/>
        <v>842.4</v>
      </c>
      <c r="D5" s="4">
        <f t="shared" si="2"/>
        <v>1010.8799999999999</v>
      </c>
      <c r="E5" s="16">
        <f t="shared" si="3"/>
        <v>7300000</v>
      </c>
      <c r="F5" s="10">
        <f t="shared" si="4"/>
        <v>10399</v>
      </c>
      <c r="G5" s="10">
        <f t="shared" si="5"/>
        <v>8666</v>
      </c>
      <c r="H5" s="10">
        <f t="shared" si="6"/>
        <v>7221</v>
      </c>
      <c r="I5" s="10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702</v>
      </c>
      <c r="R5" s="2">
        <v>7300000</v>
      </c>
      <c r="S5" s="8"/>
      <c r="T5" s="8"/>
    </row>
    <row r="6" spans="1:20" x14ac:dyDescent="0.25">
      <c r="A6" s="4">
        <f t="shared" si="0"/>
        <v>0</v>
      </c>
      <c r="B6" s="4">
        <f t="shared" si="1"/>
        <v>710</v>
      </c>
      <c r="C6" s="4">
        <f t="shared" si="9"/>
        <v>852</v>
      </c>
      <c r="D6" s="4">
        <f t="shared" si="2"/>
        <v>1022.4</v>
      </c>
      <c r="E6" s="16">
        <f t="shared" si="3"/>
        <v>7500000</v>
      </c>
      <c r="F6" s="10">
        <f t="shared" si="4"/>
        <v>10563</v>
      </c>
      <c r="G6" s="10">
        <f t="shared" si="5"/>
        <v>8803</v>
      </c>
      <c r="H6" s="10">
        <f t="shared" si="6"/>
        <v>7336</v>
      </c>
      <c r="I6" s="10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710</v>
      </c>
      <c r="R6" s="2">
        <v>7500000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702</v>
      </c>
      <c r="C7" s="4">
        <f t="shared" si="9"/>
        <v>842.4</v>
      </c>
      <c r="D7" s="4">
        <f t="shared" si="2"/>
        <v>1010.8799999999999</v>
      </c>
      <c r="E7" s="16">
        <f t="shared" si="3"/>
        <v>7400000</v>
      </c>
      <c r="F7" s="10">
        <f t="shared" si="4"/>
        <v>10541</v>
      </c>
      <c r="G7" s="10">
        <f t="shared" si="5"/>
        <v>8784</v>
      </c>
      <c r="H7" s="10">
        <f t="shared" si="6"/>
        <v>7320</v>
      </c>
      <c r="I7" s="10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702</v>
      </c>
      <c r="R7" s="2">
        <v>7400000</v>
      </c>
      <c r="S7" s="8"/>
      <c r="T7" s="8"/>
    </row>
    <row r="8" spans="1:20" x14ac:dyDescent="0.25">
      <c r="A8" s="4">
        <f t="shared" si="0"/>
        <v>0</v>
      </c>
      <c r="B8" s="4">
        <f t="shared" si="1"/>
        <v>702.45864000000006</v>
      </c>
      <c r="C8" s="4">
        <f t="shared" si="9"/>
        <v>842.95036800000003</v>
      </c>
      <c r="D8" s="4">
        <f t="shared" si="2"/>
        <v>1011.5404416</v>
      </c>
      <c r="E8" s="16">
        <f t="shared" si="3"/>
        <v>6767098</v>
      </c>
      <c r="F8" s="10">
        <f t="shared" si="4"/>
        <v>9633</v>
      </c>
      <c r="G8" s="10">
        <f t="shared" si="5"/>
        <v>8028</v>
      </c>
      <c r="H8" s="10">
        <f t="shared" si="6"/>
        <v>6690</v>
      </c>
      <c r="I8" s="10" t="e">
        <f>#REF!</f>
        <v>#REF!</v>
      </c>
      <c r="J8" s="4" t="str">
        <f t="shared" si="7"/>
        <v>17.03.24</v>
      </c>
      <c r="O8">
        <v>0</v>
      </c>
      <c r="P8">
        <f t="shared" si="8"/>
        <v>0</v>
      </c>
      <c r="Q8">
        <f>65.26*10.764</f>
        <v>702.45864000000006</v>
      </c>
      <c r="R8" s="2">
        <v>6767098</v>
      </c>
      <c r="S8" s="8" t="s">
        <v>24</v>
      </c>
      <c r="T8" s="8"/>
    </row>
    <row r="9" spans="1:20" x14ac:dyDescent="0.25">
      <c r="A9" s="4">
        <f t="shared" si="0"/>
        <v>0</v>
      </c>
      <c r="B9" s="4">
        <f t="shared" si="1"/>
        <v>702.45864000000006</v>
      </c>
      <c r="C9" s="4">
        <f t="shared" si="9"/>
        <v>842.95036800000003</v>
      </c>
      <c r="D9" s="4">
        <f t="shared" si="2"/>
        <v>1011.5404416</v>
      </c>
      <c r="E9" s="16">
        <f t="shared" si="3"/>
        <v>6789910</v>
      </c>
      <c r="F9" s="10">
        <f t="shared" si="4"/>
        <v>9666</v>
      </c>
      <c r="G9" s="10">
        <f t="shared" si="5"/>
        <v>8055</v>
      </c>
      <c r="H9" s="10">
        <f t="shared" si="6"/>
        <v>6712</v>
      </c>
      <c r="I9" s="10" t="e">
        <f>#REF!</f>
        <v>#REF!</v>
      </c>
      <c r="J9" s="4" t="str">
        <f t="shared" si="7"/>
        <v>14.03.24</v>
      </c>
      <c r="O9">
        <v>0</v>
      </c>
      <c r="P9">
        <f t="shared" si="8"/>
        <v>0</v>
      </c>
      <c r="Q9">
        <f>65.26*10.764</f>
        <v>702.45864000000006</v>
      </c>
      <c r="R9" s="2">
        <v>6789910</v>
      </c>
      <c r="S9" s="8" t="s">
        <v>27</v>
      </c>
      <c r="T9" s="8"/>
    </row>
    <row r="10" spans="1:20" x14ac:dyDescent="0.25">
      <c r="A10" s="4">
        <f t="shared" si="0"/>
        <v>0</v>
      </c>
      <c r="B10" s="4">
        <f t="shared" si="1"/>
        <v>702.45864000000006</v>
      </c>
      <c r="C10" s="4">
        <f t="shared" si="9"/>
        <v>842.95036800000003</v>
      </c>
      <c r="D10" s="4">
        <f t="shared" si="2"/>
        <v>1011.5404416</v>
      </c>
      <c r="E10" s="16">
        <f t="shared" si="3"/>
        <v>6891198</v>
      </c>
      <c r="F10" s="15">
        <f t="shared" si="4"/>
        <v>9810</v>
      </c>
      <c r="G10" s="10">
        <f t="shared" si="5"/>
        <v>8175</v>
      </c>
      <c r="H10" s="10">
        <f t="shared" si="6"/>
        <v>6813</v>
      </c>
      <c r="I10" s="10" t="e">
        <f>#REF!</f>
        <v>#REF!</v>
      </c>
      <c r="J10" s="4" t="str">
        <f t="shared" si="7"/>
        <v>25.02.24</v>
      </c>
      <c r="O10">
        <v>0</v>
      </c>
      <c r="P10">
        <f t="shared" si="8"/>
        <v>0</v>
      </c>
      <c r="Q10">
        <f>65.26*10.764</f>
        <v>702.45864000000006</v>
      </c>
      <c r="R10" s="2">
        <v>6891198</v>
      </c>
      <c r="S10" s="8" t="s">
        <v>28</v>
      </c>
      <c r="T10" s="8"/>
    </row>
    <row r="11" spans="1:20" x14ac:dyDescent="0.25">
      <c r="A11" s="4">
        <f t="shared" si="0"/>
        <v>0</v>
      </c>
      <c r="B11" s="4">
        <f t="shared" si="1"/>
        <v>624</v>
      </c>
      <c r="C11" s="4">
        <f t="shared" si="9"/>
        <v>748.8</v>
      </c>
      <c r="D11" s="4">
        <f t="shared" si="2"/>
        <v>898.56</v>
      </c>
      <c r="E11" s="16">
        <f t="shared" si="3"/>
        <v>7500000</v>
      </c>
      <c r="F11" s="10">
        <f t="shared" si="4"/>
        <v>12019</v>
      </c>
      <c r="G11" s="10">
        <f t="shared" si="5"/>
        <v>10016</v>
      </c>
      <c r="H11" s="10">
        <f t="shared" si="6"/>
        <v>8347</v>
      </c>
      <c r="I11" s="10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624</v>
      </c>
      <c r="R11" s="2">
        <v>7500000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621</v>
      </c>
      <c r="C12" s="4">
        <f t="shared" si="9"/>
        <v>745.19999999999993</v>
      </c>
      <c r="D12" s="4">
        <f t="shared" si="2"/>
        <v>894.2399999999999</v>
      </c>
      <c r="E12" s="16">
        <f t="shared" si="3"/>
        <v>7000000</v>
      </c>
      <c r="F12" s="15">
        <f t="shared" si="4"/>
        <v>11272</v>
      </c>
      <c r="G12" s="10">
        <f t="shared" si="5"/>
        <v>9393</v>
      </c>
      <c r="H12" s="10">
        <f t="shared" si="6"/>
        <v>7828</v>
      </c>
      <c r="I12" s="10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621</v>
      </c>
      <c r="R12" s="2">
        <v>7000000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614</v>
      </c>
      <c r="C13" s="4">
        <f t="shared" si="9"/>
        <v>736.8</v>
      </c>
      <c r="D13" s="4">
        <f t="shared" si="2"/>
        <v>884.16</v>
      </c>
      <c r="E13" s="16">
        <f t="shared" si="3"/>
        <v>7100000</v>
      </c>
      <c r="F13" s="15">
        <f t="shared" si="4"/>
        <v>11564</v>
      </c>
      <c r="G13" s="10">
        <f t="shared" si="5"/>
        <v>9636</v>
      </c>
      <c r="H13" s="10">
        <f t="shared" si="6"/>
        <v>8030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0">O13/1.2</f>
        <v>0</v>
      </c>
      <c r="Q13">
        <v>614</v>
      </c>
      <c r="R13" s="2">
        <v>7100000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1">C14*1.2</f>
        <v>0</v>
      </c>
      <c r="E14" s="16">
        <f t="shared" ref="E14:E15" si="12">R14</f>
        <v>0</v>
      </c>
      <c r="F14" s="10" t="e">
        <f t="shared" ref="F14:F15" si="13">ROUND((E14/B14),0)</f>
        <v>#DIV/0!</v>
      </c>
      <c r="G14" s="10" t="e">
        <f t="shared" ref="G14:G15" si="14">ROUND((E14/C14),0)</f>
        <v>#DIV/0!</v>
      </c>
      <c r="H14" s="10" t="e">
        <f t="shared" ref="H14:H15" si="15">ROUND((E14/D14),0)</f>
        <v>#DIV/0!</v>
      </c>
      <c r="I14" s="10" t="e">
        <f>#REF!</f>
        <v>#REF!</v>
      </c>
      <c r="J14" s="4">
        <f t="shared" ref="J14:J15" si="16">S14</f>
        <v>0</v>
      </c>
      <c r="O14">
        <v>0</v>
      </c>
      <c r="P14">
        <f t="shared" ref="P14:P15" si="17">O14/1.2</f>
        <v>0</v>
      </c>
      <c r="Q14">
        <f t="shared" ref="Q14:Q15" si="18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1"/>
        <v>0</v>
      </c>
      <c r="E15" s="16">
        <f t="shared" si="12"/>
        <v>0</v>
      </c>
      <c r="F15" s="10" t="e">
        <f t="shared" si="13"/>
        <v>#DIV/0!</v>
      </c>
      <c r="G15" s="10" t="e">
        <f t="shared" si="14"/>
        <v>#DIV/0!</v>
      </c>
      <c r="H15" s="10" t="e">
        <f t="shared" si="15"/>
        <v>#DIV/0!</v>
      </c>
      <c r="I15" s="10" t="e">
        <f>#REF!</f>
        <v>#REF!</v>
      </c>
      <c r="J15" s="4">
        <f t="shared" si="16"/>
        <v>0</v>
      </c>
      <c r="O15">
        <v>0</v>
      </c>
      <c r="P15">
        <f t="shared" si="17"/>
        <v>0</v>
      </c>
      <c r="Q15">
        <f t="shared" si="18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19</v>
      </c>
      <c r="I18">
        <v>636</v>
      </c>
      <c r="J18">
        <f>59.08*10.764</f>
        <v>635.93711999999994</v>
      </c>
    </row>
    <row r="19" spans="7:24" x14ac:dyDescent="0.25">
      <c r="H19" t="s">
        <v>23</v>
      </c>
      <c r="I19">
        <v>67</v>
      </c>
      <c r="J19">
        <f>6.18*10.764</f>
        <v>66.521519999999995</v>
      </c>
    </row>
    <row r="20" spans="7:24" x14ac:dyDescent="0.25">
      <c r="I20">
        <v>702</v>
      </c>
      <c r="J20">
        <f>4.674*10.764</f>
        <v>50.310935999999998</v>
      </c>
    </row>
    <row r="21" spans="7:24" x14ac:dyDescent="0.25">
      <c r="H21" s="6" t="s">
        <v>20</v>
      </c>
      <c r="I21">
        <v>10700</v>
      </c>
    </row>
    <row r="22" spans="7:24" x14ac:dyDescent="0.25">
      <c r="G22" s="6"/>
      <c r="H22" t="s">
        <v>21</v>
      </c>
      <c r="I22">
        <f>I21*I20</f>
        <v>7511400</v>
      </c>
    </row>
    <row r="23" spans="7:24" x14ac:dyDescent="0.25">
      <c r="H23" t="s">
        <v>25</v>
      </c>
      <c r="I23">
        <v>500000</v>
      </c>
    </row>
    <row r="24" spans="7:24" x14ac:dyDescent="0.25">
      <c r="H24" t="s">
        <v>26</v>
      </c>
      <c r="I24">
        <f>I23+I22</f>
        <v>8011400</v>
      </c>
      <c r="J24">
        <f>I24*80%</f>
        <v>6409120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14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22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15</v>
      </c>
      <c r="I27">
        <v>6772793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16</v>
      </c>
      <c r="I28">
        <v>474100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 t="s">
        <v>17</v>
      </c>
      <c r="I29">
        <v>30000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H30" t="s">
        <v>18</v>
      </c>
      <c r="I30">
        <f>SUM(I27:I29)</f>
        <v>7276893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2" sqref="C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2024-06-07T11:15:49Z</dcterms:modified>
</cp:coreProperties>
</file>