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ohd Junaid Abdur Razzaq\"/>
    </mc:Choice>
  </mc:AlternateContent>
  <xr:revisionPtr revIDLastSave="0" documentId="13_ncr:1_{AF95A32E-94F3-4206-9E2A-00D7CBCA0E9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31" i="4" l="1"/>
  <c r="J30" i="4"/>
  <c r="O22" i="4"/>
  <c r="P5" i="4" l="1"/>
  <c r="P3" i="4" l="1"/>
  <c r="H21" i="4"/>
  <c r="J21" i="4" s="1"/>
  <c r="H31" i="4"/>
  <c r="Q12" i="4" l="1"/>
  <c r="P12" i="4"/>
  <c r="P11" i="4"/>
  <c r="Q11" i="4" s="1"/>
  <c r="P10" i="4"/>
  <c r="Q9" i="4"/>
  <c r="P8" i="4"/>
  <c r="P7" i="4"/>
  <c r="Q6" i="4"/>
  <c r="Q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<sst xmlns="http://schemas.openxmlformats.org/spreadsheetml/2006/main" count="33" uniqueCount="30">
  <si>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</si>
  <si>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</si>
  <si>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</si>
  <si>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</si>
  <si>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</si>
  <si>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</si>
  <si>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</si>
  <si>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</si>
  <si>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</si>
  <si>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</si>
  <si>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</si>
  <si>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</si>
  <si>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</si>
  <si>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704, 7th Floor, Wing - A, Asmita Hill View CHSL, Asmita Complex, Village - Bhaynder, Mira Road East,</t>
  </si>
  <si>
    <t>bua</t>
  </si>
  <si>
    <t>OC - 1994 - pg. no.2</t>
  </si>
  <si>
    <t>agreemetn - 2019</t>
  </si>
  <si>
    <t>av</t>
  </si>
  <si>
    <t>sd</t>
  </si>
  <si>
    <t>rd</t>
  </si>
  <si>
    <t>bv</t>
  </si>
  <si>
    <t>rate</t>
  </si>
  <si>
    <t>fmv</t>
  </si>
  <si>
    <t>07.05.24</t>
  </si>
  <si>
    <t>11.07.23</t>
  </si>
  <si>
    <t>22.01.2018</t>
  </si>
  <si>
    <t>mca</t>
  </si>
  <si>
    <t>ls - 95 to 1 cr</t>
  </si>
  <si>
    <t>1 bhk convertd in to 2 bhk</t>
  </si>
  <si>
    <t>29.03.21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</si>
</sst>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534921</xdr:colOff>
      <xdr:row>45</xdr:row>
      <xdr:rowOff>172607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09B4B-A0B1-4AF0-B89E-73ADA7FD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98121" cy="8287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40528-877D-4990-B5BF-D800665F2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1EDC7-A46C-48F1-8ECC-F1A4DB744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C542A-EEB4-4C27-A4C3-31BEE6F7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29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2CCB3-B2DB-4F73-B994-29193277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6400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182277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B3750-74F5-4019-8CCC-7D8E6A35F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26277" cy="8392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AD0F8-AF49-48C9-9690-207BFD30A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3882F-79C2-4970-BBFB-886A19AF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6A224-BDC7-43FD-9879-5DD812BA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540</v>
      </c>
      <c r="C2" s="4">
        <f>B2*1.2</f>
        <v>648</v>
      </c>
      <c r="D2" s="4">
        <f t="shared" ref="D2:D13" si="2">C2*1.2</f>
        <v>777.6</v>
      </c>
      <c r="E2" s="5">
        <f t="shared" ref="E2:E13" si="3">R2</f>
        <v>7500000</v>
      </c>
      <c r="F2" s="10">
        <f t="shared" ref="F2:F13" si="4">ROUND((E2/B2),0)</f>
        <v>13889</v>
      </c>
      <c r="G2" s="10">
        <f t="shared" ref="G2:G13" si="5">ROUND((E2/C2),0)</f>
        <v>11574</v>
      </c>
      <c r="H2" s="10">
        <f t="shared" ref="H2:H13" si="6">ROUND((E2/D2),0)</f>
        <v>9645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540</v>
      </c>
      <c r="R2" s="2">
        <v>7500000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491.82510000000002</v>
      </c>
      <c r="C3" s="4">
        <f t="shared" ref="C3:C15" si="9">B3*1.2</f>
        <v>590.19011999999998</v>
      </c>
      <c r="D3" s="4">
        <f t="shared" si="2"/>
        <v>708.22814399999993</v>
      </c>
      <c r="E3" s="5">
        <f t="shared" si="3"/>
        <v>4100000</v>
      </c>
      <c r="F3" s="10">
        <f t="shared" si="4"/>
        <v>8336</v>
      </c>
      <c r="G3" s="15">
        <f t="shared" si="5"/>
        <v>6947</v>
      </c>
      <c r="H3" s="10">
        <f t="shared" si="6"/>
        <v>5789</v>
      </c>
      <c r="I3" s="4" t="e">
        <f>#REF!</f>
        <v>#REF!</v>
      </c>
      <c r="J3" s="4" t="str">
        <f t="shared" si="7"/>
        <v>07.05.24</v>
      </c>
      <c r="O3">
        <v>0</v>
      </c>
      <c r="P3">
        <f>54.83*10.764</f>
        <v>590.19011999999998</v>
      </c>
      <c r="Q3">
        <f t="shared" ref="Q3:Q12" si="10">P3/1.2</f>
        <v>491.82510000000002</v>
      </c>
      <c r="R3" s="2">
        <v>4100000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708.33333333333337</v>
      </c>
      <c r="C4" s="4">
        <f t="shared" si="9"/>
        <v>850</v>
      </c>
      <c r="D4" s="4">
        <f t="shared" si="2"/>
        <v>1020</v>
      </c>
      <c r="E4" s="5">
        <f t="shared" si="3"/>
        <v>10500000</v>
      </c>
      <c r="F4" s="10">
        <f t="shared" si="4"/>
        <v>14824</v>
      </c>
      <c r="G4" s="15">
        <f t="shared" si="5"/>
        <v>12353</v>
      </c>
      <c r="H4" s="10">
        <f t="shared" si="6"/>
        <v>10294</v>
      </c>
      <c r="I4" s="4" t="e">
        <f>#REF!</f>
        <v>#REF!</v>
      </c>
      <c r="J4" s="4">
        <f t="shared" si="7"/>
        <v>0</v>
      </c>
      <c r="O4">
        <v>0</v>
      </c>
      <c r="P4">
        <v>850</v>
      </c>
      <c r="Q4">
        <f t="shared" si="10"/>
        <v>708.33333333333337</v>
      </c>
      <c r="R4" s="2">
        <v>10500000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729.35069999999996</v>
      </c>
      <c r="C5" s="4">
        <f t="shared" si="9"/>
        <v>875.22083999999995</v>
      </c>
      <c r="D5" s="4">
        <f t="shared" si="2"/>
        <v>1050.2650079999999</v>
      </c>
      <c r="E5" s="5">
        <f t="shared" si="3"/>
        <v>6050000</v>
      </c>
      <c r="F5" s="10">
        <f t="shared" si="4"/>
        <v>8295</v>
      </c>
      <c r="G5" s="10">
        <f t="shared" si="5"/>
        <v>6913</v>
      </c>
      <c r="H5" s="10">
        <f t="shared" si="6"/>
        <v>5760</v>
      </c>
      <c r="I5" s="4" t="e">
        <f>#REF!</f>
        <v>#REF!</v>
      </c>
      <c r="J5" s="4" t="str">
        <f t="shared" si="7"/>
        <v>11.07.23</v>
      </c>
      <c r="O5">
        <v>0</v>
      </c>
      <c r="P5">
        <f>81.31*10.764</f>
        <v>875.22083999999995</v>
      </c>
      <c r="Q5">
        <f t="shared" si="10"/>
        <v>729.35069999999996</v>
      </c>
      <c r="R5" s="2">
        <v>6050000</v>
      </c>
      <c r="S5" s="8" t="s">
        <v>24</v>
      </c>
      <c r="T5" s="8"/>
    </row>
    <row r="6" spans="1:20" x14ac:dyDescent="0.25">
      <c r="A6" s="4">
        <f t="shared" si="0"/>
        <v>0</v>
      </c>
      <c r="B6" s="4">
        <f t="shared" si="1"/>
        <v>508.33333333333337</v>
      </c>
      <c r="C6" s="4">
        <f t="shared" si="9"/>
        <v>610</v>
      </c>
      <c r="D6" s="4">
        <f t="shared" si="2"/>
        <v>732</v>
      </c>
      <c r="E6" s="5">
        <f t="shared" si="3"/>
        <v>5800000</v>
      </c>
      <c r="F6" s="10">
        <f t="shared" si="4"/>
        <v>11410</v>
      </c>
      <c r="G6" s="10">
        <f t="shared" si="5"/>
        <v>9508</v>
      </c>
      <c r="H6" s="10">
        <f t="shared" si="6"/>
        <v>7923</v>
      </c>
      <c r="I6" s="4" t="e">
        <f>#REF!</f>
        <v>#REF!</v>
      </c>
      <c r="J6" s="4" t="str">
        <f t="shared" si="7"/>
        <v>22.01.2018</v>
      </c>
      <c r="O6">
        <v>0</v>
      </c>
      <c r="P6">
        <v>610</v>
      </c>
      <c r="Q6">
        <f t="shared" si="10"/>
        <v>508.33333333333337</v>
      </c>
      <c r="R6" s="2">
        <v>5800000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565</v>
      </c>
      <c r="C7" s="4">
        <f t="shared" si="9"/>
        <v>678</v>
      </c>
      <c r="D7" s="4">
        <f t="shared" si="2"/>
        <v>813.6</v>
      </c>
      <c r="E7" s="5">
        <f t="shared" si="3"/>
        <v>8200000</v>
      </c>
      <c r="F7" s="10">
        <f t="shared" si="4"/>
        <v>14513</v>
      </c>
      <c r="G7" s="15">
        <f t="shared" si="5"/>
        <v>12094</v>
      </c>
      <c r="H7" s="10">
        <f t="shared" si="6"/>
        <v>10079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565</v>
      </c>
      <c r="R7" s="2">
        <v>8200000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560</v>
      </c>
      <c r="C8" s="4">
        <f t="shared" si="9"/>
        <v>672</v>
      </c>
      <c r="D8" s="4">
        <f t="shared" si="2"/>
        <v>806.4</v>
      </c>
      <c r="E8" s="5">
        <f t="shared" si="3"/>
        <v>9500000</v>
      </c>
      <c r="F8" s="10">
        <f t="shared" si="4"/>
        <v>16964</v>
      </c>
      <c r="G8" s="10">
        <f t="shared" si="5"/>
        <v>14137</v>
      </c>
      <c r="H8" s="10">
        <f t="shared" si="6"/>
        <v>11781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560</v>
      </c>
      <c r="R8" s="2">
        <v>9500000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670</v>
      </c>
      <c r="C9" s="4">
        <f t="shared" si="9"/>
        <v>804</v>
      </c>
      <c r="D9" s="4">
        <f t="shared" si="2"/>
        <v>964.8</v>
      </c>
      <c r="E9" s="5">
        <f t="shared" si="3"/>
        <v>14500000</v>
      </c>
      <c r="F9" s="10">
        <f t="shared" si="4"/>
        <v>21642</v>
      </c>
      <c r="G9" s="10">
        <f t="shared" si="5"/>
        <v>18035</v>
      </c>
      <c r="H9" s="10">
        <f t="shared" si="6"/>
        <v>15029</v>
      </c>
      <c r="I9" s="4" t="e">
        <f>#REF!</f>
        <v>#REF!</v>
      </c>
      <c r="J9" s="4" t="str">
        <f t="shared" si="7"/>
        <v>29.03.21</v>
      </c>
      <c r="O9">
        <v>0</v>
      </c>
      <c r="P9">
        <v>804</v>
      </c>
      <c r="Q9">
        <f t="shared" si="10"/>
        <v>670</v>
      </c>
      <c r="R9" s="2">
        <v>14500000</v>
      </c>
      <c r="S9" s="8" t="s">
        <v>29</v>
      </c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9"/>
        <v>480</v>
      </c>
      <c r="D10" s="4">
        <f t="shared" si="2"/>
        <v>576</v>
      </c>
      <c r="E10" s="5">
        <f t="shared" si="3"/>
        <v>6800000</v>
      </c>
      <c r="F10" s="10">
        <f t="shared" si="4"/>
        <v>17000</v>
      </c>
      <c r="G10" s="10">
        <f t="shared" si="5"/>
        <v>14167</v>
      </c>
      <c r="H10" s="10">
        <f t="shared" si="6"/>
        <v>11806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400</v>
      </c>
      <c r="R10" s="2">
        <v>6800000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610</v>
      </c>
      <c r="I19">
        <v>610</v>
      </c>
    </row>
    <row r="20" spans="7:24" x14ac:dyDescent="0.25">
      <c r="G20" t="s">
        <v>21</v>
      </c>
      <c r="H20">
        <v>12500</v>
      </c>
    </row>
    <row r="21" spans="7:24" x14ac:dyDescent="0.25">
      <c r="G21" t="s">
        <v>22</v>
      </c>
      <c r="H21">
        <f>H20*H19</f>
        <v>7625000</v>
      </c>
      <c r="J21">
        <f>H21*80%</f>
        <v>6100000</v>
      </c>
    </row>
    <row r="22" spans="7:24" x14ac:dyDescent="0.25">
      <c r="G22" s="6"/>
      <c r="H22" s="6"/>
      <c r="J22" t="s">
        <v>26</v>
      </c>
      <c r="N22">
        <v>490</v>
      </c>
      <c r="O22">
        <f>H19/N22</f>
        <v>1.2448979591836735</v>
      </c>
    </row>
    <row r="23" spans="7:24" x14ac:dyDescent="0.25">
      <c r="J23" t="s">
        <v>28</v>
      </c>
    </row>
    <row r="24" spans="7:24" x14ac:dyDescent="0.25">
      <c r="G24" t="s">
        <v>15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4453000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267500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v>30000</v>
      </c>
      <c r="J30">
        <f>22000/0.025*12</f>
        <v>10560000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20</v>
      </c>
      <c r="H31">
        <f>SUM(H28:H30)</f>
        <v>4750500</v>
      </c>
      <c r="J31">
        <f>J30/610</f>
        <v>17311.475409836065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7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2024-06-06T07:38:46Z</dcterms:modified>
</cp:coreProperties>
</file>