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CD5EC2A-3B0E-4457-82F9-CA799C25948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9" i="1" l="1"/>
  <c r="J9" i="1"/>
  <c r="J8" i="1"/>
  <c r="K8" i="1" s="1"/>
  <c r="K4" i="1"/>
  <c r="C21" i="1" l="1"/>
  <c r="B21" i="1"/>
  <c r="D21" i="1"/>
  <c r="D10" i="1"/>
  <c r="D11" i="1" s="1"/>
  <c r="D8" i="1"/>
  <c r="D6" i="1"/>
  <c r="D5" i="1"/>
  <c r="D14" i="1" s="1"/>
  <c r="D12" i="1" l="1"/>
  <c r="D13" i="1" s="1"/>
  <c r="D15" i="1"/>
  <c r="D18" i="1" s="1"/>
  <c r="D22" i="1" s="1"/>
  <c r="D20" i="1" l="1"/>
  <c r="D19" i="1"/>
  <c r="C10" i="1" l="1"/>
  <c r="C11" i="1" s="1"/>
  <c r="C8" i="1"/>
  <c r="C6" i="1"/>
  <c r="C5" i="1"/>
  <c r="C14" i="1" s="1"/>
  <c r="I40" i="1"/>
  <c r="J30" i="1"/>
  <c r="H28" i="1"/>
  <c r="I28" i="1"/>
  <c r="C40" i="1"/>
  <c r="J34" i="1"/>
  <c r="J31" i="1"/>
  <c r="I32" i="1"/>
  <c r="C41" i="1"/>
  <c r="G38" i="1"/>
  <c r="G42" i="1"/>
  <c r="H42" i="1" s="1"/>
  <c r="C42" i="1"/>
  <c r="G41" i="1"/>
  <c r="C39" i="1"/>
  <c r="G39" i="1"/>
  <c r="H39" i="1" s="1"/>
  <c r="B10" i="1"/>
  <c r="B11" i="1" s="1"/>
  <c r="B8" i="1"/>
  <c r="B6" i="1"/>
  <c r="B5" i="1"/>
  <c r="B14" i="1" s="1"/>
  <c r="C12" i="1" l="1"/>
  <c r="C13" i="1" s="1"/>
  <c r="C15" i="1" s="1"/>
  <c r="C18" i="1" s="1"/>
  <c r="C22" i="1" s="1"/>
  <c r="H38" i="1"/>
  <c r="H41" i="1"/>
  <c r="B12" i="1"/>
  <c r="B13" i="1" s="1"/>
  <c r="C38" i="1"/>
  <c r="C37" i="1"/>
  <c r="C36" i="1"/>
  <c r="C20" i="1" l="1"/>
  <c r="C19" i="1"/>
  <c r="B15" i="1"/>
  <c r="J32" i="1"/>
  <c r="B18" i="1" l="1"/>
  <c r="H18" i="1" s="1"/>
  <c r="H19" i="1" s="1"/>
  <c r="J28" i="1"/>
  <c r="J33" i="1"/>
  <c r="G28" i="1"/>
  <c r="B22" i="1" l="1"/>
  <c r="B20" i="1"/>
  <c r="B19" i="1"/>
  <c r="F19" i="1" s="1"/>
  <c r="G29" i="1"/>
  <c r="H29" i="1"/>
  <c r="G30" i="1"/>
  <c r="H30" i="1"/>
  <c r="G31" i="1"/>
  <c r="H31" i="1"/>
  <c r="G32" i="1"/>
  <c r="H32" i="1"/>
  <c r="G33" i="1"/>
  <c r="H33" i="1"/>
  <c r="G34" i="1"/>
  <c r="H34" i="1"/>
  <c r="G36" i="1"/>
  <c r="H36" i="1" s="1"/>
  <c r="G37" i="1"/>
  <c r="H37" i="1" s="1"/>
  <c r="J29" i="1" l="1"/>
  <c r="I33" i="1" l="1"/>
  <c r="I34" i="1"/>
  <c r="I29" i="1" l="1"/>
  <c r="I30" i="1"/>
  <c r="I31" i="1"/>
</calcChain>
</file>

<file path=xl/sharedStrings.xml><?xml version="1.0" encoding="utf-8"?>
<sst xmlns="http://schemas.openxmlformats.org/spreadsheetml/2006/main" count="38" uniqueCount="36">
  <si>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</si>
  <si>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</si>
  <si>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</si>
  <si>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</si>
  <si>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</si>
  <si>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</si>
  <si>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</si>
  <si>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</si>
  <si>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</si>
  <si>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</si>
  <si>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</si>
  <si>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</si>
  <si>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</si>
  <si>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</si>
  <si>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</si>
  <si>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</si>
  <si>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</si>
  <si>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</si>
  <si>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</si>
  <si>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</si>
  <si>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RV</t>
  </si>
  <si>
    <t>DV</t>
  </si>
  <si>
    <t>Flat No. 208 / Earth Residency / Dahisar East</t>
  </si>
  <si>
    <t>Shop No. 4 / Shiv Shakti Building / Dattapada Road / Borivali East</t>
  </si>
  <si>
    <t>Shop No. 5 / Shiv Shakti Building / Dattapada Road / Borivali East</t>
  </si>
  <si>
    <t>Property</t>
  </si>
  <si>
    <t>Carpet Area</t>
  </si>
  <si>
    <t>Shop No. 4</t>
  </si>
  <si>
    <t>Shop No. 5</t>
  </si>
  <si>
    <t>Flat No. 208</t>
  </si>
  <si>
    <t>RV Required</t>
  </si>
  <si>
    <t>Con. Year</t>
  </si>
  <si>
    <t>Shop No.</t>
  </si>
  <si>
    <t>Agreement carpet area</t>
  </si>
  <si>
    <t>Built up area</t>
  </si>
  <si>
    <t>Measurement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</si>
</sst>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1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0" fontId="14" fillId="0" borderId="1" xfId="0" applyFont="1" applyBorder="1"/>
    <xf numFmtId="0" fontId="4" fillId="0" borderId="1" xfId="0" applyFont="1" applyBorder="1"/>
    <xf numFmtId="0" fontId="0" fillId="0" borderId="6" xfId="0" applyBorder="1"/>
    <xf numFmtId="43" fontId="0" fillId="0" borderId="5" xfId="0" applyNumberFormat="1" applyBorder="1"/>
    <xf numFmtId="0" fontId="9" fillId="0" borderId="1" xfId="0" applyFont="1" applyBorder="1" applyAlignment="1">
      <alignment vertical="top"/>
    </xf>
    <xf numFmtId="0" fontId="10" fillId="0" borderId="1" xfId="0" applyFont="1" applyBorder="1" applyAlignment="1">
      <alignment horizontal="center" vertical="top" wrapText="1"/>
    </xf>
    <xf numFmtId="43" fontId="11" fillId="0" borderId="1" xfId="1" applyFont="1" applyFill="1" applyBorder="1" applyAlignment="1">
      <alignment vertical="top"/>
    </xf>
    <xf numFmtId="43" fontId="9" fillId="0" borderId="1" xfId="0" applyNumberFormat="1" applyFont="1" applyBorder="1" applyAlignment="1">
      <alignment vertical="top"/>
    </xf>
    <xf numFmtId="0" fontId="9" fillId="0" borderId="1" xfId="0" applyFont="1" applyBorder="1" applyAlignment="1">
      <alignment vertical="top" wrapText="1"/>
    </xf>
    <xf numFmtId="0" fontId="11" fillId="0" borderId="1" xfId="0" applyFont="1" applyBorder="1" applyAlignment="1">
      <alignment vertical="top"/>
    </xf>
    <xf numFmtId="0" fontId="9" fillId="0" borderId="1" xfId="1" applyNumberFormat="1" applyFont="1" applyBorder="1" applyAlignment="1">
      <alignment vertical="top"/>
    </xf>
    <xf numFmtId="10" fontId="11" fillId="0" borderId="1" xfId="0" applyNumberFormat="1" applyFont="1" applyBorder="1" applyAlignment="1">
      <alignment vertical="top"/>
    </xf>
    <xf numFmtId="10" fontId="9" fillId="0" borderId="1" xfId="1" applyNumberFormat="1" applyFont="1" applyBorder="1" applyAlignment="1">
      <alignment vertical="top"/>
    </xf>
    <xf numFmtId="43" fontId="9" fillId="0" borderId="1" xfId="1" applyFont="1" applyBorder="1" applyAlignment="1">
      <alignment vertical="top"/>
    </xf>
    <xf numFmtId="0" fontId="10" fillId="0" borderId="1" xfId="0" applyFont="1" applyBorder="1" applyAlignment="1">
      <alignment vertical="top"/>
    </xf>
    <xf numFmtId="0" fontId="12" fillId="0" borderId="1" xfId="0" applyFont="1" applyBorder="1" applyAlignment="1">
      <alignment vertical="top"/>
    </xf>
    <xf numFmtId="43" fontId="10" fillId="0" borderId="1" xfId="0" applyNumberFormat="1" applyFont="1" applyBorder="1" applyAlignment="1">
      <alignment vertical="top"/>
    </xf>
    <xf numFmtId="43" fontId="11" fillId="0" borderId="1" xfId="0" applyNumberFormat="1" applyFont="1" applyBorder="1" applyAlignment="1">
      <alignment vertical="top"/>
    </xf>
    <xf numFmtId="43" fontId="15" fillId="0" borderId="1" xfId="1" applyFont="1" applyFill="1" applyBorder="1" applyAlignment="1">
      <alignment horizontal="center" vertical="top"/>
    </xf>
    <xf numFmtId="43" fontId="15" fillId="0" borderId="1" xfId="0" applyNumberFormat="1" applyFont="1" applyBorder="1" applyAlignment="1">
      <alignment horizontal="center" vertical="top"/>
    </xf>
    <xf numFmtId="0" fontId="13" fillId="0" borderId="0" xfId="0" applyFont="1" applyAlignment="1">
      <alignment horizontal="right"/>
    </xf>
    <xf numFmtId="43" fontId="13" fillId="0" borderId="0" xfId="0" applyNumberFormat="1" applyFont="1"/>
    <xf numFmtId="43" fontId="3" fillId="0" borderId="1" xfId="1" applyFont="1" applyBorder="1"/>
    <xf numFmtId="43" fontId="2" fillId="0" borderId="1" xfId="1" applyFont="1" applyBorder="1"/>
    <xf numFmtId="0" fontId="10" fillId="0" borderId="1" xfId="0" applyFont="1" applyBorder="1" applyAlignment="1">
      <alignment horizontal="center" wrapText="1"/>
    </xf>
    <xf numFmtId="164" fontId="2" fillId="0" borderId="1" xfId="1" applyNumberFormat="1" applyFont="1" applyFill="1" applyBorder="1"/>
    <xf numFmtId="0" fontId="0" fillId="2" borderId="1" xfId="1" applyNumberFormat="1" applyFont="1" applyFill="1" applyBorder="1"/>
    <xf numFmtId="43" fontId="0" fillId="2" borderId="1" xfId="0" applyNumberFormat="1" applyFill="1" applyBorder="1"/>
    <xf numFmtId="43" fontId="2" fillId="0" borderId="1" xfId="0" applyNumberFormat="1" applyFont="1" applyBorder="1"/>
    <xf numFmtId="0" fontId="0" fillId="0" borderId="1" xfId="1" applyNumberFormat="1" applyFont="1" applyBorder="1"/>
    <xf numFmtId="43" fontId="3" fillId="0" borderId="1" xfId="0" applyNumberFormat="1" applyFont="1" applyBorder="1"/>
    <xf numFmtId="43" fontId="5" fillId="0" borderId="1" xfId="0" applyNumberFormat="1" applyFont="1" applyBorder="1"/>
    <xf numFmtId="43" fontId="4" fillId="0" borderId="1" xfId="0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0" fontId="5" fillId="0" borderId="1" xfId="0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449609</xdr:colOff>
      <xdr:row>35</xdr:row>
      <xdr:rowOff>115247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3DA3F8-9F3D-4736-91A5-FE02A8543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60809" cy="67827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11143</xdr:colOff>
      <xdr:row>29</xdr:row>
      <xdr:rowOff>76982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73ED96-C588-4229-A7DC-C0A1E1325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93543" cy="56014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354346</xdr:colOff>
      <xdr:row>37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D8813A-3CEF-4F80-93A5-C022F8D1C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65546" cy="71161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325767</xdr:colOff>
      <xdr:row>41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57BC8D-734C-41AD-B61D-1A42B3861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36967" cy="78211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459561</xdr:colOff>
      <xdr:row>41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092123-2785-4E31-BEED-0E0A682FA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918761" cy="7868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429961</xdr:colOff>
      <xdr:row>40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91748A-D835-4297-8650-D12AA3A6B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73961" cy="76401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29685</xdr:colOff>
      <xdr:row>39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0C54B0-9483-4359-8B72-9847CA683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54485" cy="7573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5"/>
  <sheetViews>
    <sheetView tabSelected="1" topLeftCell="A4" zoomScaleNormal="100" workbookViewId="0">
      <selection activeCell="F29" sqref="F2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8.28515625" customWidth="1"/>
    <col min="5" max="5" width="19.85546875" customWidth="1"/>
    <col min="6" max="6" width="21.7109375" bestFit="1" customWidth="1"/>
    <col min="7" max="7" width="18.85546875" bestFit="1" customWidth="1"/>
    <col min="8" max="8" width="19.85546875" bestFit="1" customWidth="1"/>
    <col min="9" max="9" width="21.7109375" bestFit="1" customWidth="1"/>
    <col min="10" max="10" width="13.7109375" bestFit="1" customWidth="1"/>
    <col min="11" max="11" width="10" bestFit="1" customWidth="1"/>
    <col min="14" max="14" width="14.28515625" bestFit="1" customWidth="1"/>
    <col min="15" max="15" width="11.5703125" bestFit="1" customWidth="1"/>
  </cols>
  <sheetData>
    <row r="1" spans="1:18" x14ac:dyDescent="0.25">
      <c r="A1" s="1"/>
      <c r="B1" s="11"/>
      <c r="F1" s="1"/>
      <c r="G1" s="2"/>
      <c r="H1" s="2"/>
    </row>
    <row r="2" spans="1:18" ht="66" x14ac:dyDescent="0.25">
      <c r="A2" s="26" t="s">
        <v>25</v>
      </c>
      <c r="B2" s="27" t="s">
        <v>23</v>
      </c>
      <c r="C2" s="27" t="s">
        <v>24</v>
      </c>
      <c r="D2" s="27" t="s">
        <v>22</v>
      </c>
    </row>
    <row r="3" spans="1:18" ht="16.5" x14ac:dyDescent="0.25">
      <c r="A3" s="26" t="s">
        <v>0</v>
      </c>
      <c r="B3" s="28">
        <v>43500</v>
      </c>
      <c r="C3" s="29">
        <v>43500</v>
      </c>
      <c r="D3" s="29">
        <v>24500</v>
      </c>
      <c r="H3" s="9"/>
      <c r="I3" s="8" t="s">
        <v>31</v>
      </c>
      <c r="J3" s="8"/>
      <c r="K3" s="8"/>
      <c r="M3" s="3"/>
      <c r="N3" s="4"/>
    </row>
    <row r="4" spans="1:18" ht="33" x14ac:dyDescent="0.25">
      <c r="A4" s="30" t="s">
        <v>1</v>
      </c>
      <c r="B4" s="28">
        <v>3000</v>
      </c>
      <c r="C4" s="29">
        <v>3000</v>
      </c>
      <c r="D4" s="29">
        <v>3000</v>
      </c>
      <c r="H4" s="10"/>
      <c r="I4" s="8">
        <v>2024</v>
      </c>
      <c r="J4" s="44">
        <v>2024</v>
      </c>
      <c r="K4" s="45">
        <f>J4-I4</f>
        <v>0</v>
      </c>
      <c r="L4" s="18"/>
      <c r="M4" s="3"/>
      <c r="N4" s="4"/>
    </row>
    <row r="5" spans="1:18" ht="16.5" x14ac:dyDescent="0.3">
      <c r="A5" s="26" t="s">
        <v>2</v>
      </c>
      <c r="B5" s="28">
        <f>B3-B4</f>
        <v>40500</v>
      </c>
      <c r="C5" s="29">
        <f>C3-C4</f>
        <v>40500</v>
      </c>
      <c r="D5" s="29">
        <f>D3-D4</f>
        <v>21500</v>
      </c>
      <c r="H5" s="10"/>
      <c r="I5" s="46"/>
      <c r="J5" s="44"/>
      <c r="K5" s="45"/>
      <c r="N5" s="19"/>
      <c r="O5" s="15"/>
      <c r="P5" s="15"/>
      <c r="Q5" s="15"/>
      <c r="R5" s="15"/>
    </row>
    <row r="6" spans="1:18" ht="16.5" x14ac:dyDescent="0.25">
      <c r="A6" s="26" t="s">
        <v>3</v>
      </c>
      <c r="B6" s="28">
        <f>B4</f>
        <v>3000</v>
      </c>
      <c r="C6" s="29">
        <f>C4</f>
        <v>3000</v>
      </c>
      <c r="D6" s="29">
        <f>D4</f>
        <v>3000</v>
      </c>
      <c r="H6" s="10" t="s">
        <v>32</v>
      </c>
      <c r="I6" s="8" t="s">
        <v>33</v>
      </c>
      <c r="J6" s="8" t="s">
        <v>34</v>
      </c>
      <c r="K6" s="47"/>
      <c r="N6" s="19"/>
      <c r="O6" s="15"/>
      <c r="P6" s="15"/>
      <c r="Q6" s="15"/>
      <c r="R6" s="15"/>
    </row>
    <row r="7" spans="1:18" ht="16.5" x14ac:dyDescent="0.25">
      <c r="A7" s="26" t="s">
        <v>4</v>
      </c>
      <c r="B7" s="31">
        <v>0</v>
      </c>
      <c r="C7" s="32">
        <v>0</v>
      </c>
      <c r="D7" s="32">
        <v>20</v>
      </c>
      <c r="H7" s="10">
        <v>3</v>
      </c>
      <c r="I7" s="10">
        <v>200</v>
      </c>
      <c r="J7" s="44"/>
      <c r="K7" s="47"/>
      <c r="N7" s="20"/>
      <c r="O7" s="15"/>
      <c r="P7" s="15"/>
      <c r="Q7" s="15"/>
      <c r="R7" s="15"/>
    </row>
    <row r="8" spans="1:18" ht="16.5" x14ac:dyDescent="0.25">
      <c r="A8" s="26" t="s">
        <v>5</v>
      </c>
      <c r="B8" s="31">
        <f>B9-B7</f>
        <v>60</v>
      </c>
      <c r="C8" s="32">
        <f>C9-C7</f>
        <v>60</v>
      </c>
      <c r="D8" s="32">
        <f>D9-D7</f>
        <v>40</v>
      </c>
      <c r="H8" s="48">
        <v>4</v>
      </c>
      <c r="I8" s="49">
        <v>246</v>
      </c>
      <c r="J8" s="44">
        <f>I8*1.2</f>
        <v>295.2</v>
      </c>
      <c r="K8" s="50">
        <f>J8/10.764</f>
        <v>27.4247491638796</v>
      </c>
      <c r="N8" s="20"/>
      <c r="O8" s="15"/>
      <c r="P8" s="15"/>
      <c r="Q8" s="15"/>
      <c r="R8" s="15"/>
    </row>
    <row r="9" spans="1:18" ht="16.5" x14ac:dyDescent="0.25">
      <c r="A9" s="26" t="s">
        <v>6</v>
      </c>
      <c r="B9" s="31">
        <v>60</v>
      </c>
      <c r="C9" s="32">
        <v>60</v>
      </c>
      <c r="D9" s="32">
        <v>60</v>
      </c>
      <c r="H9" s="48">
        <v>5</v>
      </c>
      <c r="I9" s="49">
        <v>301</v>
      </c>
      <c r="J9" s="44">
        <f>I9*1.2</f>
        <v>361.2</v>
      </c>
      <c r="K9" s="50">
        <f>J9/10.764</f>
        <v>33.556298773690081</v>
      </c>
      <c r="N9" s="20"/>
      <c r="O9" s="15"/>
      <c r="P9" s="15"/>
      <c r="Q9" s="15"/>
      <c r="R9" s="15"/>
    </row>
    <row r="10" spans="1:18" ht="33" x14ac:dyDescent="0.25">
      <c r="A10" s="30" t="s">
        <v>7</v>
      </c>
      <c r="B10" s="31">
        <f>90*B7/B9</f>
        <v>0</v>
      </c>
      <c r="C10" s="32">
        <f>90*C7/C9</f>
        <v>0</v>
      </c>
      <c r="D10" s="32">
        <f>90*D7/D9</f>
        <v>30</v>
      </c>
      <c r="H10" s="51"/>
      <c r="I10" s="10"/>
      <c r="J10" s="52"/>
      <c r="K10" s="53"/>
      <c r="L10" s="17"/>
      <c r="M10" s="14"/>
      <c r="N10" s="20"/>
      <c r="O10" s="15"/>
      <c r="P10" s="15"/>
      <c r="Q10" s="15"/>
      <c r="R10" s="15"/>
    </row>
    <row r="11" spans="1:18" ht="16.5" x14ac:dyDescent="0.25">
      <c r="A11" s="26"/>
      <c r="B11" s="33">
        <f>B10%</f>
        <v>0</v>
      </c>
      <c r="C11" s="34">
        <f>C10%</f>
        <v>0</v>
      </c>
      <c r="D11" s="34">
        <f>D10%</f>
        <v>0.3</v>
      </c>
      <c r="H11" s="51"/>
      <c r="I11" s="53"/>
      <c r="J11" s="54"/>
      <c r="K11" s="53"/>
      <c r="L11" s="17"/>
      <c r="M11" s="14"/>
      <c r="N11" s="21"/>
      <c r="O11" s="15"/>
      <c r="P11" s="15"/>
      <c r="Q11" s="15"/>
      <c r="R11" s="15"/>
    </row>
    <row r="12" spans="1:18" ht="16.5" x14ac:dyDescent="0.25">
      <c r="A12" s="26" t="s">
        <v>8</v>
      </c>
      <c r="B12" s="28">
        <f>B6*B11</f>
        <v>0</v>
      </c>
      <c r="C12" s="35">
        <f>C6*C11</f>
        <v>0</v>
      </c>
      <c r="D12" s="35">
        <f>D6*D11</f>
        <v>900</v>
      </c>
      <c r="H12" s="55"/>
      <c r="I12" s="8"/>
      <c r="J12" s="8"/>
      <c r="K12" s="53"/>
      <c r="L12" s="17"/>
      <c r="M12" s="14"/>
      <c r="N12" s="19"/>
      <c r="O12" s="15"/>
      <c r="P12" s="15"/>
      <c r="Q12" s="15"/>
      <c r="R12" s="15"/>
    </row>
    <row r="13" spans="1:18" ht="16.5" x14ac:dyDescent="0.25">
      <c r="A13" s="26" t="s">
        <v>9</v>
      </c>
      <c r="B13" s="28">
        <f>B6-B12</f>
        <v>3000</v>
      </c>
      <c r="C13" s="35">
        <f>C6-C12</f>
        <v>3000</v>
      </c>
      <c r="D13" s="35">
        <f>D6-D12</f>
        <v>2100</v>
      </c>
      <c r="H13" s="56"/>
      <c r="I13" s="8" t="s">
        <v>35</v>
      </c>
      <c r="J13" s="8"/>
      <c r="K13" s="53"/>
      <c r="L13" s="17"/>
      <c r="M13" s="14"/>
      <c r="N13" s="19"/>
      <c r="O13" s="15"/>
      <c r="P13" s="15"/>
      <c r="Q13" s="15"/>
      <c r="R13" s="15"/>
    </row>
    <row r="14" spans="1:18" ht="16.5" x14ac:dyDescent="0.25">
      <c r="A14" s="26" t="s">
        <v>2</v>
      </c>
      <c r="B14" s="28">
        <f>B5</f>
        <v>40500</v>
      </c>
      <c r="C14" s="29">
        <f>C5</f>
        <v>40500</v>
      </c>
      <c r="D14" s="29">
        <f>D5</f>
        <v>21500</v>
      </c>
      <c r="H14" s="56">
        <v>4</v>
      </c>
      <c r="I14" s="8">
        <v>245</v>
      </c>
      <c r="J14" s="8"/>
      <c r="K14" s="53"/>
      <c r="L14" s="17"/>
      <c r="M14" s="14"/>
      <c r="N14" s="19"/>
      <c r="O14" s="15"/>
      <c r="P14" s="15"/>
      <c r="Q14" s="15"/>
      <c r="R14" s="15"/>
    </row>
    <row r="15" spans="1:18" ht="24" customHeight="1" x14ac:dyDescent="0.25">
      <c r="A15" s="26" t="s">
        <v>10</v>
      </c>
      <c r="B15" s="28">
        <f>B14+B13</f>
        <v>43500</v>
      </c>
      <c r="C15" s="29">
        <f>C14+C13</f>
        <v>43500</v>
      </c>
      <c r="D15" s="29">
        <f>D14+D13</f>
        <v>23600</v>
      </c>
      <c r="H15" s="10">
        <v>5</v>
      </c>
      <c r="I15" s="10">
        <v>295</v>
      </c>
      <c r="J15" s="8"/>
      <c r="K15" s="53"/>
      <c r="L15" s="17"/>
      <c r="M15" s="14"/>
      <c r="N15" s="4"/>
    </row>
    <row r="16" spans="1:18" ht="24.75" customHeight="1" x14ac:dyDescent="0.25">
      <c r="A16" s="26"/>
      <c r="B16" s="40" t="s">
        <v>27</v>
      </c>
      <c r="C16" s="41" t="s">
        <v>28</v>
      </c>
      <c r="D16" s="41" t="s">
        <v>29</v>
      </c>
      <c r="H16" s="8"/>
      <c r="I16" s="57"/>
      <c r="J16" s="57"/>
      <c r="K16" s="57"/>
      <c r="L16" s="17"/>
      <c r="M16" s="14"/>
      <c r="N16" s="4"/>
    </row>
    <row r="17" spans="1:15" ht="16.5" x14ac:dyDescent="0.25">
      <c r="A17" s="26" t="s">
        <v>26</v>
      </c>
      <c r="B17" s="36">
        <v>246</v>
      </c>
      <c r="C17" s="37">
        <v>301</v>
      </c>
      <c r="D17" s="37">
        <v>476</v>
      </c>
      <c r="I17" s="6"/>
      <c r="N17" s="16"/>
    </row>
    <row r="18" spans="1:15" ht="16.5" x14ac:dyDescent="0.25">
      <c r="A18" s="26" t="s">
        <v>11</v>
      </c>
      <c r="B18" s="38">
        <f>B15*B17</f>
        <v>10701000</v>
      </c>
      <c r="C18" s="38">
        <f>C15*C17</f>
        <v>13093500</v>
      </c>
      <c r="D18" s="38">
        <f>D15*D17</f>
        <v>11233600</v>
      </c>
      <c r="H18" s="6">
        <f>B18+C18+D18</f>
        <v>35028100</v>
      </c>
      <c r="I18" s="6"/>
      <c r="N18" s="5"/>
      <c r="O18" s="6"/>
    </row>
    <row r="19" spans="1:15" ht="16.5" x14ac:dyDescent="0.25">
      <c r="A19" s="26" t="s">
        <v>20</v>
      </c>
      <c r="B19" s="38">
        <f>B18*0.9</f>
        <v>9630900</v>
      </c>
      <c r="C19" s="38">
        <f>C18*0.9</f>
        <v>11784150</v>
      </c>
      <c r="D19" s="38">
        <f>D18*0.9</f>
        <v>10110240</v>
      </c>
      <c r="E19" s="42" t="s">
        <v>30</v>
      </c>
      <c r="F19" s="43">
        <f>B19+C19+D19</f>
        <v>31525290</v>
      </c>
      <c r="H19" s="6">
        <f>H18*0.9</f>
        <v>31525290</v>
      </c>
      <c r="I19" s="6"/>
      <c r="N19" s="5"/>
      <c r="O19" s="6"/>
    </row>
    <row r="20" spans="1:15" ht="16.5" x14ac:dyDescent="0.25">
      <c r="A20" s="26" t="s">
        <v>21</v>
      </c>
      <c r="B20" s="38">
        <f>B18*0.8</f>
        <v>8560800</v>
      </c>
      <c r="C20" s="38">
        <f>C18*0.8</f>
        <v>10474800</v>
      </c>
      <c r="D20" s="38">
        <f>D18*0.8</f>
        <v>8986880</v>
      </c>
      <c r="F20" s="6"/>
      <c r="I20" s="6"/>
      <c r="N20" s="5"/>
      <c r="O20" s="6"/>
    </row>
    <row r="21" spans="1:15" ht="16.5" x14ac:dyDescent="0.25">
      <c r="A21" s="26" t="s">
        <v>12</v>
      </c>
      <c r="B21" s="39">
        <f>294*B4</f>
        <v>882000</v>
      </c>
      <c r="C21" s="29">
        <f>361*C4</f>
        <v>1083000</v>
      </c>
      <c r="D21" s="29">
        <f>571*D4</f>
        <v>1713000</v>
      </c>
    </row>
    <row r="22" spans="1:15" ht="16.5" x14ac:dyDescent="0.25">
      <c r="A22" s="31" t="s">
        <v>15</v>
      </c>
      <c r="B22" s="39">
        <f>B18*0.05/12</f>
        <v>44587.5</v>
      </c>
      <c r="C22" s="39">
        <f>C18*0.05/12</f>
        <v>54556.25</v>
      </c>
      <c r="D22" s="39">
        <f>D18*0.03/12</f>
        <v>28084</v>
      </c>
      <c r="E22" s="25"/>
      <c r="F22" s="6"/>
      <c r="G22" s="5"/>
    </row>
    <row r="23" spans="1:15" x14ac:dyDescent="0.25">
      <c r="B23" s="12"/>
    </row>
    <row r="24" spans="1:15" x14ac:dyDescent="0.25">
      <c r="B24" s="12"/>
    </row>
    <row r="26" spans="1:15" x14ac:dyDescent="0.25">
      <c r="C26" t="s">
        <v>13</v>
      </c>
    </row>
    <row r="27" spans="1:15" x14ac:dyDescent="0.25">
      <c r="B27" s="9" t="s">
        <v>14</v>
      </c>
      <c r="C27" s="8" t="s">
        <v>19</v>
      </c>
      <c r="D27" s="8"/>
      <c r="E27" s="8"/>
      <c r="F27" s="8" t="s">
        <v>11</v>
      </c>
      <c r="G27" s="8" t="s">
        <v>16</v>
      </c>
      <c r="H27" s="8" t="s">
        <v>17</v>
      </c>
      <c r="I27" s="8" t="s">
        <v>18</v>
      </c>
      <c r="J27" s="8"/>
    </row>
    <row r="28" spans="1:15" ht="17.25" x14ac:dyDescent="0.3">
      <c r="B28" s="9">
        <v>135</v>
      </c>
      <c r="C28" s="8"/>
      <c r="D28" s="8"/>
      <c r="E28" s="8"/>
      <c r="F28" s="8">
        <v>6500000</v>
      </c>
      <c r="G28" s="10">
        <f t="shared" ref="G28:G34" si="0">F28/B28</f>
        <v>48148.148148148146</v>
      </c>
      <c r="H28" s="10" t="e">
        <f>F28/C28</f>
        <v>#DIV/0!</v>
      </c>
      <c r="I28" s="10" t="e">
        <f>F28/E28</f>
        <v>#DIV/0!</v>
      </c>
      <c r="J28" s="8">
        <f>C28/B28</f>
        <v>0</v>
      </c>
      <c r="K28" s="13"/>
    </row>
    <row r="29" spans="1:15" ht="17.25" x14ac:dyDescent="0.3">
      <c r="B29" s="9">
        <v>210</v>
      </c>
      <c r="C29" s="8"/>
      <c r="D29" s="8"/>
      <c r="E29" s="8"/>
      <c r="F29" s="8">
        <v>10500000</v>
      </c>
      <c r="G29" s="10">
        <f t="shared" si="0"/>
        <v>50000</v>
      </c>
      <c r="H29" s="10" t="e">
        <f>F29/C29</f>
        <v>#DIV/0!</v>
      </c>
      <c r="I29" s="10" t="e">
        <f>F29/#REF!</f>
        <v>#REF!</v>
      </c>
      <c r="J29" s="8">
        <f>C29/B29</f>
        <v>0</v>
      </c>
      <c r="K29" s="13"/>
    </row>
    <row r="30" spans="1:15" x14ac:dyDescent="0.25">
      <c r="B30" s="9">
        <v>144</v>
      </c>
      <c r="C30" s="8"/>
      <c r="D30" s="8"/>
      <c r="E30" s="8"/>
      <c r="F30" s="8">
        <v>7800000</v>
      </c>
      <c r="G30" s="10">
        <f t="shared" si="0"/>
        <v>54166.666666666664</v>
      </c>
      <c r="H30" s="10" t="e">
        <f t="shared" ref="H30:H34" si="1">F30/C30</f>
        <v>#DIV/0!</v>
      </c>
      <c r="I30" s="10" t="e">
        <f>F30/#REF!</f>
        <v>#REF!</v>
      </c>
      <c r="J30" s="8">
        <f>C30/B30</f>
        <v>0</v>
      </c>
    </row>
    <row r="31" spans="1:15" x14ac:dyDescent="0.25">
      <c r="B31" s="9">
        <v>500</v>
      </c>
      <c r="C31" s="8"/>
      <c r="D31" s="8"/>
      <c r="E31" s="8"/>
      <c r="F31" s="8">
        <v>30000000</v>
      </c>
      <c r="G31" s="10">
        <f t="shared" si="0"/>
        <v>60000</v>
      </c>
      <c r="H31" s="10" t="e">
        <f t="shared" si="1"/>
        <v>#DIV/0!</v>
      </c>
      <c r="I31" s="10" t="e">
        <f>F31/#REF!</f>
        <v>#REF!</v>
      </c>
      <c r="J31" s="8">
        <f>C31/B31</f>
        <v>0</v>
      </c>
    </row>
    <row r="32" spans="1:15" x14ac:dyDescent="0.25">
      <c r="B32" s="9">
        <v>195</v>
      </c>
      <c r="C32" s="8"/>
      <c r="D32" s="8"/>
      <c r="E32" s="8"/>
      <c r="F32" s="10">
        <v>10200000</v>
      </c>
      <c r="G32" s="10">
        <f t="shared" si="0"/>
        <v>52307.692307692305</v>
      </c>
      <c r="H32" s="10" t="e">
        <f t="shared" si="1"/>
        <v>#DIV/0!</v>
      </c>
      <c r="I32" s="10" t="e">
        <f>F32/E32</f>
        <v>#DIV/0!</v>
      </c>
      <c r="J32" s="8">
        <f>C32/B32</f>
        <v>0</v>
      </c>
    </row>
    <row r="33" spans="1:11" x14ac:dyDescent="0.25">
      <c r="B33" s="9">
        <v>534</v>
      </c>
      <c r="C33" s="8"/>
      <c r="D33" s="8"/>
      <c r="E33" s="8"/>
      <c r="F33" s="10">
        <v>23900000</v>
      </c>
      <c r="G33" s="10">
        <f t="shared" si="0"/>
        <v>44756.554307116108</v>
      </c>
      <c r="H33" s="10" t="e">
        <f t="shared" si="1"/>
        <v>#DIV/0!</v>
      </c>
      <c r="I33" s="10" t="e">
        <f>F33/#REF!</f>
        <v>#REF!</v>
      </c>
      <c r="J33" s="8" t="e">
        <f>#REF!/B33</f>
        <v>#REF!</v>
      </c>
    </row>
    <row r="34" spans="1:11" x14ac:dyDescent="0.25">
      <c r="B34" s="9"/>
      <c r="C34" s="8"/>
      <c r="D34" s="8"/>
      <c r="E34" s="8"/>
      <c r="F34" s="8"/>
      <c r="G34" s="10" t="e">
        <f t="shared" si="0"/>
        <v>#DIV/0!</v>
      </c>
      <c r="H34" s="10" t="e">
        <f t="shared" si="1"/>
        <v>#DIV/0!</v>
      </c>
      <c r="I34" s="10" t="e">
        <f>F34/#REF!</f>
        <v>#REF!</v>
      </c>
      <c r="J34" s="8" t="e">
        <f>#REF!/B34</f>
        <v>#REF!</v>
      </c>
    </row>
    <row r="36" spans="1:11" x14ac:dyDescent="0.25">
      <c r="A36" s="8"/>
      <c r="B36" s="8"/>
      <c r="C36" s="8" t="e">
        <f t="shared" ref="C36:C42" si="2">B36/A36</f>
        <v>#DIV/0!</v>
      </c>
      <c r="D36" s="8"/>
      <c r="E36" s="8">
        <v>309000</v>
      </c>
      <c r="F36" s="8">
        <v>30000</v>
      </c>
      <c r="G36" s="8">
        <f>F36+E36+B36</f>
        <v>339000</v>
      </c>
      <c r="H36" s="8" t="e">
        <f>G36/A36</f>
        <v>#DIV/0!</v>
      </c>
      <c r="I36" s="6"/>
      <c r="J36" s="24"/>
      <c r="K36" s="6"/>
    </row>
    <row r="37" spans="1:11" x14ac:dyDescent="0.25">
      <c r="A37" s="8"/>
      <c r="B37" s="8"/>
      <c r="C37" s="8" t="e">
        <f t="shared" si="2"/>
        <v>#DIV/0!</v>
      </c>
      <c r="D37" s="8"/>
      <c r="E37" s="8">
        <v>130200</v>
      </c>
      <c r="F37" s="8">
        <v>21700</v>
      </c>
      <c r="G37" s="8">
        <f>F37+E37+B37</f>
        <v>151900</v>
      </c>
      <c r="H37" s="8" t="e">
        <f>G37/A37</f>
        <v>#DIV/0!</v>
      </c>
      <c r="I37" s="6"/>
    </row>
    <row r="38" spans="1:11" x14ac:dyDescent="0.25">
      <c r="A38" s="8"/>
      <c r="B38" s="8"/>
      <c r="C38" s="8" t="e">
        <f t="shared" si="2"/>
        <v>#DIV/0!</v>
      </c>
      <c r="D38" s="8"/>
      <c r="E38" s="8">
        <v>203600</v>
      </c>
      <c r="F38" s="8">
        <v>30000</v>
      </c>
      <c r="G38" s="8">
        <f>F38+E38+B38</f>
        <v>233600</v>
      </c>
      <c r="H38" s="8" t="e">
        <f>G38/A38</f>
        <v>#DIV/0!</v>
      </c>
    </row>
    <row r="39" spans="1:11" x14ac:dyDescent="0.25">
      <c r="A39" s="8"/>
      <c r="B39" s="8"/>
      <c r="C39" s="8" t="e">
        <f t="shared" si="2"/>
        <v>#DIV/0!</v>
      </c>
      <c r="D39" s="8"/>
      <c r="E39" s="8">
        <v>1248000</v>
      </c>
      <c r="F39" s="8">
        <v>30000</v>
      </c>
      <c r="G39" s="8">
        <f>F39+E39+B39</f>
        <v>1278000</v>
      </c>
      <c r="H39" s="8" t="e">
        <f>G39/A39</f>
        <v>#DIV/0!</v>
      </c>
    </row>
    <row r="40" spans="1:11" ht="15.75" x14ac:dyDescent="0.25">
      <c r="A40" s="22"/>
      <c r="B40" s="8"/>
      <c r="C40" s="8" t="e">
        <f t="shared" si="2"/>
        <v>#DIV/0!</v>
      </c>
      <c r="D40" s="8"/>
      <c r="E40" s="8"/>
      <c r="F40" s="8"/>
      <c r="G40" s="8"/>
      <c r="H40" s="8"/>
      <c r="I40">
        <f>95.24*10.764</f>
        <v>1025.1633599999998</v>
      </c>
    </row>
    <row r="41" spans="1:11" ht="15.75" x14ac:dyDescent="0.25">
      <c r="A41" s="22"/>
      <c r="B41" s="8"/>
      <c r="C41" s="8" t="e">
        <f t="shared" si="2"/>
        <v>#DIV/0!</v>
      </c>
      <c r="D41" s="8"/>
      <c r="E41" s="8">
        <v>1194000</v>
      </c>
      <c r="F41" s="8">
        <v>30000</v>
      </c>
      <c r="G41" s="8">
        <f>F41+E41+B41</f>
        <v>1224000</v>
      </c>
      <c r="H41" s="8" t="e">
        <f>G41/A41</f>
        <v>#DIV/0!</v>
      </c>
    </row>
    <row r="42" spans="1:11" ht="15.75" x14ac:dyDescent="0.25">
      <c r="A42" s="23"/>
      <c r="B42" s="9"/>
      <c r="C42" s="8" t="e">
        <f t="shared" si="2"/>
        <v>#DIV/0!</v>
      </c>
      <c r="D42" s="8"/>
      <c r="E42" s="8">
        <v>1220500</v>
      </c>
      <c r="F42" s="8">
        <v>30000</v>
      </c>
      <c r="G42" s="8">
        <f>F42+E42+B42</f>
        <v>1250500</v>
      </c>
      <c r="H42" s="8" t="e">
        <f>G42/A42</f>
        <v>#DIV/0!</v>
      </c>
    </row>
    <row r="43" spans="1:11" ht="15.75" x14ac:dyDescent="0.25">
      <c r="A43" s="23"/>
      <c r="B43" s="9"/>
      <c r="C43" s="8"/>
      <c r="D43" s="8"/>
      <c r="E43" s="8"/>
      <c r="F43" s="8"/>
      <c r="G43" s="8"/>
      <c r="H43" s="8"/>
    </row>
    <row r="44" spans="1:11" ht="15.75" x14ac:dyDescent="0.25">
      <c r="A44" s="14"/>
    </row>
    <row r="45" spans="1:11" ht="15.75" x14ac:dyDescent="0.25">
      <c r="A45" s="14"/>
    </row>
    <row r="65" spans="3:6" x14ac:dyDescent="0.25">
      <c r="C65" s="6"/>
      <c r="D65" s="6"/>
      <c r="E65" s="6"/>
      <c r="F65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>
    <row r="1" spans="1:1" x14ac:dyDescent="0.25">
      <c r="A1" s="1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2024-06-05T10:14:26Z</dcterms:modified>
</cp:coreProperties>
</file>