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HLST Santacruz\Vaidya West World\Harmony\"/>
    </mc:Choice>
  </mc:AlternateContent>
  <xr:revisionPtr revIDLastSave="0" documentId="13_ncr:1_{700C1E1A-CDB5-4229-8E3D-67A50CB08C4E}" xr6:coauthVersionLast="47" xr6:coauthVersionMax="47" xr10:uidLastSave="{00000000-0000-0000-0000-000000000000}"/>
  <bookViews>
    <workbookView xWindow="-120" yWindow="-120" windowWidth="29040" windowHeight="15720" tabRatio="451" xr2:uid="{00000000-000D-0000-FFFF-FFFF00000000}"/>
  </bookViews>
  <sheets>
    <sheet name="Harmony" sheetId="102" r:id="rId1"/>
    <sheet name="Harmony (Sale)" sheetId="104" r:id="rId2"/>
    <sheet name="Harmony (Rehab)" sheetId="105" r:id="rId3"/>
    <sheet name="Total" sheetId="68" r:id="rId4"/>
    <sheet name="RERA" sheetId="73" r:id="rId5"/>
    <sheet name="Typical Floor" sheetId="92" r:id="rId6"/>
    <sheet name="Rates" sheetId="93" r:id="rId7"/>
    <sheet name="Sheet1" sheetId="103" r:id="rId8"/>
  </sheets>
  <definedNames>
    <definedName name="_xlnm._FilterDatabase" localSheetId="0" hidden="1">Harmony!$L$1:$L$37</definedName>
    <definedName name="_xlnm._FilterDatabase" localSheetId="2" hidden="1">'Harmony (Rehab)'!$L$1:$L$14</definedName>
    <definedName name="_xlnm._FilterDatabase" localSheetId="1" hidden="1">'Harmony (Sale)'!$D$2:$D$25</definedName>
    <definedName name="_xlnm._FilterDatabase" localSheetId="4" hidden="1">RERA!#REF!</definedName>
    <definedName name="_xlnm._FilterDatabase" localSheetId="5" hidden="1">'Typical Floor'!#REF!</definedName>
  </definedNames>
  <calcPr calcId="191029"/>
</workbook>
</file>

<file path=xl/calcChain.xml><?xml version="1.0" encoding="utf-8"?>
<calcChain xmlns="http://schemas.openxmlformats.org/spreadsheetml/2006/main">
  <c r="I7" i="68" l="1"/>
  <c r="D5" i="68"/>
  <c r="G5" i="68"/>
  <c r="H5" i="68"/>
  <c r="E5" i="68"/>
  <c r="F5" i="68"/>
  <c r="D3" i="68"/>
  <c r="I3" i="102"/>
  <c r="I4" i="102"/>
  <c r="I5" i="102"/>
  <c r="I6" i="102"/>
  <c r="I7" i="102"/>
  <c r="I8" i="102"/>
  <c r="I9" i="102"/>
  <c r="I10" i="102"/>
  <c r="I11" i="102"/>
  <c r="I12" i="102"/>
  <c r="I13" i="102"/>
  <c r="I14" i="102"/>
  <c r="I15" i="102"/>
  <c r="I16" i="102"/>
  <c r="I17" i="102"/>
  <c r="I18" i="102"/>
  <c r="I19" i="102"/>
  <c r="I20" i="102"/>
  <c r="I21" i="102"/>
  <c r="I22" i="102"/>
  <c r="I23" i="102"/>
  <c r="I24" i="102"/>
  <c r="I25" i="102"/>
  <c r="I26" i="102"/>
  <c r="I27" i="102"/>
  <c r="I28" i="102"/>
  <c r="I29" i="102"/>
  <c r="I30" i="102"/>
  <c r="I31" i="102"/>
  <c r="I32" i="102"/>
  <c r="I33" i="102"/>
  <c r="I34" i="102"/>
  <c r="I35" i="102"/>
  <c r="I36" i="102"/>
  <c r="I2" i="102"/>
  <c r="E14" i="105"/>
  <c r="I13" i="105"/>
  <c r="J13" i="105" s="1"/>
  <c r="F13" i="105"/>
  <c r="K13" i="105" s="1"/>
  <c r="I12" i="105"/>
  <c r="J12" i="105" s="1"/>
  <c r="F12" i="105"/>
  <c r="K12" i="105" s="1"/>
  <c r="I11" i="105"/>
  <c r="J11" i="105" s="1"/>
  <c r="F11" i="105"/>
  <c r="K11" i="105" s="1"/>
  <c r="I10" i="105"/>
  <c r="J10" i="105" s="1"/>
  <c r="F10" i="105"/>
  <c r="K10" i="105" s="1"/>
  <c r="I9" i="105"/>
  <c r="J9" i="105" s="1"/>
  <c r="F9" i="105"/>
  <c r="K9" i="105" s="1"/>
  <c r="I8" i="105"/>
  <c r="J8" i="105" s="1"/>
  <c r="F8" i="105"/>
  <c r="K8" i="105" s="1"/>
  <c r="I7" i="105"/>
  <c r="J7" i="105" s="1"/>
  <c r="F7" i="105"/>
  <c r="K7" i="105" s="1"/>
  <c r="I6" i="105"/>
  <c r="J6" i="105" s="1"/>
  <c r="F6" i="105"/>
  <c r="K6" i="105" s="1"/>
  <c r="I5" i="105"/>
  <c r="J5" i="105" s="1"/>
  <c r="F5" i="105"/>
  <c r="K5" i="105" s="1"/>
  <c r="I4" i="105"/>
  <c r="J4" i="105" s="1"/>
  <c r="F4" i="105"/>
  <c r="K4" i="105" s="1"/>
  <c r="I3" i="105"/>
  <c r="J3" i="105" s="1"/>
  <c r="F3" i="105"/>
  <c r="F14" i="105" s="1"/>
  <c r="I2" i="105"/>
  <c r="J2" i="105" s="1"/>
  <c r="F2" i="105"/>
  <c r="K2" i="105" s="1"/>
  <c r="E25" i="104"/>
  <c r="F24" i="104"/>
  <c r="K24" i="104" s="1"/>
  <c r="F23" i="104"/>
  <c r="K23" i="104" s="1"/>
  <c r="F22" i="104"/>
  <c r="K22" i="104" s="1"/>
  <c r="F21" i="104"/>
  <c r="K21" i="104" s="1"/>
  <c r="F20" i="104"/>
  <c r="K20" i="104" s="1"/>
  <c r="F19" i="104"/>
  <c r="K19" i="104" s="1"/>
  <c r="F18" i="104"/>
  <c r="K18" i="104" s="1"/>
  <c r="F17" i="104"/>
  <c r="K17" i="104" s="1"/>
  <c r="F16" i="104"/>
  <c r="K16" i="104" s="1"/>
  <c r="F15" i="104"/>
  <c r="K15" i="104" s="1"/>
  <c r="F14" i="104"/>
  <c r="K14" i="104" s="1"/>
  <c r="F13" i="104"/>
  <c r="K13" i="104" s="1"/>
  <c r="F12" i="104"/>
  <c r="K12" i="104" s="1"/>
  <c r="F11" i="104"/>
  <c r="K11" i="104" s="1"/>
  <c r="F10" i="104"/>
  <c r="K10" i="104" s="1"/>
  <c r="F9" i="104"/>
  <c r="K9" i="104" s="1"/>
  <c r="F8" i="104"/>
  <c r="K8" i="104" s="1"/>
  <c r="F7" i="104"/>
  <c r="K7" i="104" s="1"/>
  <c r="F6" i="104"/>
  <c r="K6" i="104" s="1"/>
  <c r="F5" i="104"/>
  <c r="K5" i="104" s="1"/>
  <c r="F4" i="104"/>
  <c r="K4" i="104" s="1"/>
  <c r="F3" i="104"/>
  <c r="H2" i="104"/>
  <c r="F2" i="104"/>
  <c r="K2" i="104" s="1"/>
  <c r="E5" i="92"/>
  <c r="E4" i="92"/>
  <c r="E3" i="92"/>
  <c r="E2" i="92"/>
  <c r="E11" i="92"/>
  <c r="E10" i="92"/>
  <c r="E9" i="92"/>
  <c r="E8" i="92"/>
  <c r="AE13" i="73"/>
  <c r="AE12" i="73"/>
  <c r="E37" i="102"/>
  <c r="G2" i="105" l="1"/>
  <c r="G3" i="105" s="1"/>
  <c r="K3" i="105"/>
  <c r="K14" i="105" s="1"/>
  <c r="F25" i="104"/>
  <c r="H4" i="104"/>
  <c r="I4" i="104" s="1"/>
  <c r="J4" i="104" s="1"/>
  <c r="I2" i="104"/>
  <c r="K3" i="104"/>
  <c r="K25" i="104" s="1"/>
  <c r="H3" i="104"/>
  <c r="I3" i="104" s="1"/>
  <c r="J3" i="104" s="1"/>
  <c r="F2" i="102"/>
  <c r="K2" i="102" s="1"/>
  <c r="F3" i="102"/>
  <c r="K3" i="102" s="1"/>
  <c r="F4" i="102"/>
  <c r="K4" i="102" s="1"/>
  <c r="F5" i="102"/>
  <c r="K5" i="102" s="1"/>
  <c r="F6" i="102"/>
  <c r="K6" i="102" s="1"/>
  <c r="F7" i="102"/>
  <c r="K7" i="102" s="1"/>
  <c r="F8" i="102"/>
  <c r="K8" i="102" s="1"/>
  <c r="F9" i="102"/>
  <c r="K9" i="102" s="1"/>
  <c r="F10" i="102"/>
  <c r="K10" i="102" s="1"/>
  <c r="F11" i="102"/>
  <c r="K11" i="102" s="1"/>
  <c r="F12" i="102"/>
  <c r="K12" i="102" s="1"/>
  <c r="F13" i="102"/>
  <c r="K13" i="102" s="1"/>
  <c r="F14" i="102"/>
  <c r="K14" i="102" s="1"/>
  <c r="F15" i="102"/>
  <c r="K15" i="102" s="1"/>
  <c r="F16" i="102"/>
  <c r="K16" i="102" s="1"/>
  <c r="F17" i="102"/>
  <c r="K17" i="102" s="1"/>
  <c r="F18" i="102"/>
  <c r="K18" i="102" s="1"/>
  <c r="F19" i="102"/>
  <c r="K19" i="102" s="1"/>
  <c r="F20" i="102"/>
  <c r="K20" i="102" s="1"/>
  <c r="F21" i="102"/>
  <c r="K21" i="102" s="1"/>
  <c r="F22" i="102"/>
  <c r="K22" i="102" s="1"/>
  <c r="F23" i="102"/>
  <c r="K23" i="102" s="1"/>
  <c r="F24" i="102"/>
  <c r="K24" i="102" s="1"/>
  <c r="F25" i="102"/>
  <c r="K25" i="102" s="1"/>
  <c r="F26" i="102"/>
  <c r="K26" i="102" s="1"/>
  <c r="F27" i="102"/>
  <c r="K27" i="102" s="1"/>
  <c r="F28" i="102"/>
  <c r="K28" i="102" s="1"/>
  <c r="F29" i="102"/>
  <c r="K29" i="102" s="1"/>
  <c r="F30" i="102"/>
  <c r="K30" i="102" s="1"/>
  <c r="F31" i="102"/>
  <c r="K31" i="102" s="1"/>
  <c r="F32" i="102"/>
  <c r="K32" i="102" s="1"/>
  <c r="F33" i="102"/>
  <c r="K33" i="102" s="1"/>
  <c r="F34" i="102"/>
  <c r="K34" i="102" s="1"/>
  <c r="F35" i="102"/>
  <c r="K35" i="102" s="1"/>
  <c r="F36" i="102"/>
  <c r="K36" i="102" s="1"/>
  <c r="G4" i="105" l="1"/>
  <c r="H5" i="104"/>
  <c r="J2" i="104"/>
  <c r="H2" i="102"/>
  <c r="F37" i="102"/>
  <c r="I5" i="104" l="1"/>
  <c r="H6" i="104"/>
  <c r="I6" i="104" s="1"/>
  <c r="J6" i="104" s="1"/>
  <c r="J2" i="102"/>
  <c r="G3" i="102"/>
  <c r="G4" i="102" s="1"/>
  <c r="K37" i="102"/>
  <c r="H7" i="104" l="1"/>
  <c r="I7" i="104" s="1"/>
  <c r="J7" i="104" s="1"/>
  <c r="J5" i="104"/>
  <c r="H4" i="102"/>
  <c r="H3" i="102"/>
  <c r="G5" i="105" l="1"/>
  <c r="H8" i="104"/>
  <c r="J3" i="102"/>
  <c r="J4" i="102"/>
  <c r="G5" i="102"/>
  <c r="I8" i="104" l="1"/>
  <c r="H9" i="104"/>
  <c r="I9" i="104" s="1"/>
  <c r="J9" i="104" s="1"/>
  <c r="J5" i="102"/>
  <c r="G6" i="102"/>
  <c r="G7" i="102" s="1"/>
  <c r="G6" i="105" l="1"/>
  <c r="G7" i="105" s="1"/>
  <c r="H10" i="104"/>
  <c r="I10" i="104" s="1"/>
  <c r="J10" i="104" s="1"/>
  <c r="J8" i="104"/>
  <c r="H11" i="104" l="1"/>
  <c r="I11" i="104" s="1"/>
  <c r="J11" i="104" s="1"/>
  <c r="J6" i="102"/>
  <c r="H7" i="102"/>
  <c r="G8" i="102"/>
  <c r="G9" i="102" l="1"/>
  <c r="G10" i="102" s="1"/>
  <c r="H12" i="104"/>
  <c r="I12" i="104" s="1"/>
  <c r="J12" i="104" s="1"/>
  <c r="J7" i="102"/>
  <c r="G8" i="105" l="1"/>
  <c r="G9" i="105" s="1"/>
  <c r="H13" i="104"/>
  <c r="I13" i="104" s="1"/>
  <c r="J13" i="104" s="1"/>
  <c r="J8" i="102"/>
  <c r="H9" i="102"/>
  <c r="H14" i="104" l="1"/>
  <c r="I14" i="104" s="1"/>
  <c r="J14" i="104" s="1"/>
  <c r="J9" i="102"/>
  <c r="H10" i="102"/>
  <c r="G11" i="102"/>
  <c r="G10" i="105" l="1"/>
  <c r="H15" i="104"/>
  <c r="I15" i="104" s="1"/>
  <c r="J15" i="104" s="1"/>
  <c r="J10" i="102"/>
  <c r="H11" i="102"/>
  <c r="G12" i="102"/>
  <c r="G13" i="102" s="1"/>
  <c r="G14" i="102" s="1"/>
  <c r="G15" i="102" s="1"/>
  <c r="G16" i="102" s="1"/>
  <c r="G17" i="102" s="1"/>
  <c r="G18" i="102" s="1"/>
  <c r="G19" i="102" s="1"/>
  <c r="G20" i="102" s="1"/>
  <c r="G21" i="102" s="1"/>
  <c r="G22" i="102" s="1"/>
  <c r="G23" i="102" s="1"/>
  <c r="G24" i="102" s="1"/>
  <c r="G25" i="102" s="1"/>
  <c r="G26" i="102" s="1"/>
  <c r="G27" i="102" s="1"/>
  <c r="G28" i="102" s="1"/>
  <c r="G29" i="102" s="1"/>
  <c r="G30" i="102" s="1"/>
  <c r="G31" i="102" s="1"/>
  <c r="G32" i="102" s="1"/>
  <c r="G33" i="102" s="1"/>
  <c r="G34" i="102" s="1"/>
  <c r="G35" i="102" s="1"/>
  <c r="G36" i="102" s="1"/>
  <c r="H16" i="104" l="1"/>
  <c r="I16" i="104" s="1"/>
  <c r="J16" i="104" s="1"/>
  <c r="J11" i="102"/>
  <c r="H17" i="104" l="1"/>
  <c r="I17" i="104" s="1"/>
  <c r="J17" i="104" s="1"/>
  <c r="H13" i="102"/>
  <c r="G11" i="105" l="1"/>
  <c r="H18" i="104"/>
  <c r="I18" i="104" s="1"/>
  <c r="J18" i="104" s="1"/>
  <c r="J13" i="102"/>
  <c r="J12" i="102"/>
  <c r="H14" i="102"/>
  <c r="H19" i="104" l="1"/>
  <c r="I19" i="104" s="1"/>
  <c r="J19" i="104" s="1"/>
  <c r="H20" i="104" l="1"/>
  <c r="I20" i="104" s="1"/>
  <c r="J20" i="104" s="1"/>
  <c r="J15" i="102"/>
  <c r="J14" i="102"/>
  <c r="G12" i="105" l="1"/>
  <c r="H21" i="104"/>
  <c r="I21" i="104" s="1"/>
  <c r="J21" i="104" s="1"/>
  <c r="H17" i="102"/>
  <c r="H22" i="104" l="1"/>
  <c r="I22" i="104" s="1"/>
  <c r="J22" i="104" s="1"/>
  <c r="J17" i="102"/>
  <c r="H18" i="102"/>
  <c r="J16" i="102"/>
  <c r="H23" i="104" l="1"/>
  <c r="I23" i="104" s="1"/>
  <c r="J23" i="104" s="1"/>
  <c r="J18" i="102"/>
  <c r="H19" i="102"/>
  <c r="G13" i="105" l="1"/>
  <c r="H24" i="104"/>
  <c r="H14" i="105" l="1"/>
  <c r="I24" i="104"/>
  <c r="H25" i="104"/>
  <c r="J20" i="102"/>
  <c r="J19" i="102"/>
  <c r="I14" i="105" l="1"/>
  <c r="J24" i="104"/>
  <c r="I25" i="104"/>
  <c r="J21" i="102"/>
  <c r="H22" i="102"/>
  <c r="J22" i="102" l="1"/>
  <c r="H23" i="102"/>
  <c r="J23" i="102" l="1"/>
  <c r="J24" i="102" l="1"/>
  <c r="H25" i="102"/>
  <c r="J25" i="102" l="1"/>
  <c r="H26" i="102"/>
  <c r="J26" i="102" l="1"/>
  <c r="H27" i="102"/>
  <c r="J27" i="102" l="1"/>
  <c r="J28" i="102" l="1"/>
  <c r="H29" i="102"/>
  <c r="J29" i="102" l="1"/>
  <c r="H30" i="102"/>
  <c r="J30" i="102" l="1"/>
  <c r="H31" i="102"/>
  <c r="J31" i="102" l="1"/>
  <c r="J32" i="102" l="1"/>
  <c r="H33" i="102"/>
  <c r="J33" i="102" l="1"/>
  <c r="H34" i="102"/>
  <c r="J34" i="102" l="1"/>
  <c r="H35" i="102"/>
  <c r="J35" i="102" l="1"/>
  <c r="J36" i="102" l="1"/>
  <c r="H37" i="102" l="1"/>
  <c r="I37" i="102" l="1"/>
</calcChain>
</file>

<file path=xl/sharedStrings.xml><?xml version="1.0" encoding="utf-8"?>
<sst xmlns="http://schemas.openxmlformats.org/spreadsheetml/2006/main" count="207" uniqueCount="36">
  <si>
    <t>Sr. No.</t>
  </si>
  <si>
    <t>Floor No.</t>
  </si>
  <si>
    <t>Comp.</t>
  </si>
  <si>
    <t xml:space="preserve">Built up Area in 
Sq. ft. 
</t>
  </si>
  <si>
    <t>Total</t>
  </si>
  <si>
    <t xml:space="preserve">Total Number of Flats </t>
  </si>
  <si>
    <t>Carpet Area in Sq. Ft.</t>
  </si>
  <si>
    <t>Built up Area in Sq. Ft.</t>
  </si>
  <si>
    <t xml:space="preserve">  Flat No.</t>
  </si>
  <si>
    <t>2 BHK</t>
  </si>
  <si>
    <t xml:space="preserve">As per RERA Carpet Area in 
Sq. ft. 
</t>
  </si>
  <si>
    <t>3 BHK</t>
  </si>
  <si>
    <t>2 BHk Sale</t>
  </si>
  <si>
    <t>2 BHK rehab</t>
  </si>
  <si>
    <t>1st Flr</t>
  </si>
  <si>
    <t>Fit</t>
  </si>
  <si>
    <t>2-9th Flr</t>
  </si>
  <si>
    <t>Tot - 3</t>
  </si>
  <si>
    <t>Tot - 4</t>
  </si>
  <si>
    <t>RERA Site not update at present - 27.06.2024</t>
  </si>
  <si>
    <t>Sale / Rehab</t>
  </si>
  <si>
    <t>Sale</t>
  </si>
  <si>
    <t>Rehab</t>
  </si>
  <si>
    <r>
      <t xml:space="preserve">Rate per 
Sq. ft. on Carpet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</si>
  <si>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  <scheme val="minor"/>
      </rPr>
      <t xml:space="preserve">
</t>
    </r>
  </si>
  <si>
    <r>
      <t xml:space="preserve">Final Realizable Value after completion of flat                           (Including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  <scheme val="minor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</si>
  <si>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</si>
  <si>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</si>
  <si>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t xml:space="preserve">As per Approved Plan / RERA Carpet Area in 
Sq. ft. 
</t>
  </si>
  <si>
    <t>Sale Flat</t>
  </si>
  <si>
    <t>Rehab Flat</t>
  </si>
  <si>
    <t>2 BHK - 15                                         3 BHK - 08</t>
  </si>
  <si>
    <t>2 BHK - 11                                         3 BHK - 01</t>
  </si>
  <si>
    <r>
      <t>Market Value (</t>
    </r>
    <r>
      <rPr>
        <b/>
        <sz val="10"/>
        <color theme="1"/>
        <rFont val="Rupee Foradian"/>
        <family val="2"/>
      </rPr>
      <t>`</t>
    </r>
    <r>
      <rPr>
        <b/>
        <sz val="10"/>
        <color theme="1"/>
        <rFont val="Arial Narrow"/>
        <family val="2"/>
      </rPr>
      <t>)</t>
    </r>
  </si>
  <si>
    <r>
      <t>Realizable Value                       in (</t>
    </r>
    <r>
      <rPr>
        <b/>
        <sz val="7.5"/>
        <color theme="1"/>
        <rFont val="Rupee Foradian"/>
        <family val="2"/>
      </rPr>
      <t>`</t>
    </r>
    <r>
      <rPr>
        <b/>
        <sz val="7.5"/>
        <color theme="1"/>
        <rFont val="Arial Narrow"/>
        <family val="2"/>
      </rPr>
      <t>)</t>
    </r>
  </si>
  <si>
    <t>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</si>
</sst>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7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6"/>
      <color theme="1"/>
      <name val="Calibri"/>
      <family val="2"/>
      <scheme val="minor"/>
    </font>
    <font>
      <b/>
      <sz val="7"/>
      <color theme="1"/>
      <name val="Rupee Foradian"/>
      <family val="2"/>
    </font>
    <font>
      <b/>
      <sz val="7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7.5"/>
      <color theme="1"/>
      <name val="Arial Narrow"/>
      <family val="2"/>
    </font>
    <font>
      <b/>
      <sz val="10"/>
      <color theme="1"/>
      <name val="Rupee Foradian"/>
      <family val="2"/>
    </font>
    <font>
      <b/>
      <sz val="7.5"/>
      <color theme="1"/>
      <name val="Rupee Foradian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43" fontId="3" fillId="0" borderId="0" xfId="3" applyFont="1"/>
    <xf numFmtId="43" fontId="3" fillId="0" borderId="0" xfId="0" applyNumberFormat="1" applyFont="1"/>
    <xf numFmtId="0" fontId="0" fillId="2" borderId="0" xfId="0" applyFill="1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" fontId="0" fillId="0" borderId="0" xfId="0" applyNumberFormat="1"/>
    <xf numFmtId="0" fontId="7" fillId="3" borderId="0" xfId="0" applyFont="1" applyFill="1"/>
    <xf numFmtId="0" fontId="0" fillId="3" borderId="0" xfId="0" applyFill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65" fontId="5" fillId="0" borderId="1" xfId="3" applyNumberFormat="1" applyFont="1" applyFill="1" applyBorder="1" applyAlignment="1">
      <alignment horizontal="center" vertical="center" wrapText="1"/>
    </xf>
    <xf numFmtId="1" fontId="5" fillId="0" borderId="1" xfId="2" applyNumberFormat="1" applyFont="1" applyFill="1" applyBorder="1" applyAlignment="1">
      <alignment horizontal="center" vertical="top" wrapText="1"/>
    </xf>
    <xf numFmtId="165" fontId="5" fillId="0" borderId="1" xfId="3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1" fontId="6" fillId="0" borderId="1" xfId="0" applyNumberFormat="1" applyFont="1" applyFill="1" applyBorder="1" applyAlignment="1">
      <alignment horizontal="center" vertical="center" wrapText="1"/>
    </xf>
    <xf numFmtId="165" fontId="6" fillId="0" borderId="1" xfId="3" applyNumberFormat="1" applyFont="1" applyFill="1" applyBorder="1" applyAlignment="1">
      <alignment horizontal="center" vertical="center" wrapText="1"/>
    </xf>
    <xf numFmtId="165" fontId="6" fillId="0" borderId="1" xfId="3" applyNumberFormat="1" applyFont="1" applyFill="1" applyBorder="1" applyAlignment="1">
      <alignment horizontal="center" vertical="top" wrapText="1"/>
    </xf>
    <xf numFmtId="43" fontId="0" fillId="0" borderId="0" xfId="3" applyFont="1" applyFill="1"/>
    <xf numFmtId="0" fontId="0" fillId="0" borderId="0" xfId="0" applyFont="1"/>
    <xf numFmtId="0" fontId="0" fillId="0" borderId="0" xfId="0" applyFont="1" applyFill="1"/>
    <xf numFmtId="165" fontId="0" fillId="0" borderId="0" xfId="0" applyNumberFormat="1" applyFont="1" applyFill="1"/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 wrapText="1"/>
    </xf>
    <xf numFmtId="165" fontId="5" fillId="0" borderId="4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Font="1" applyBorder="1"/>
    <xf numFmtId="165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43" fontId="5" fillId="0" borderId="4" xfId="0" applyNumberFormat="1" applyFont="1" applyBorder="1" applyAlignment="1">
      <alignment horizontal="center" vertical="center" wrapText="1"/>
    </xf>
    <xf numFmtId="43" fontId="1" fillId="0" borderId="0" xfId="3" applyFont="1"/>
  </cellXfs>
  <cellStyles count="4">
    <cellStyle name="Comma" xfId="3" builtinId="3"/>
    <cellStyle name="Comma 2" xfId="1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180975</xdr:rowOff>
    </xdr:from>
    <xdr:to>
      <xdr:col>26</xdr:col>
      <xdr:colOff>402318</xdr:colOff>
      <xdr:row>18</xdr:row>
      <xdr:rowOff>143295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DCC30A-3A7B-F7B7-601C-9935EC6146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61975"/>
          <a:ext cx="16251918" cy="30103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12</xdr:col>
      <xdr:colOff>133146</xdr:colOff>
      <xdr:row>14</xdr:row>
      <xdr:rowOff>181319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89641A4-BBD9-BB88-406C-2E4BA3F353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48808" y="381000"/>
          <a:ext cx="3781953" cy="24673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tabSelected="1" zoomScale="175" zoomScaleNormal="175" workbookViewId="0">
      <selection activeCell="I14" sqref="I14"/>
    </sheetView>
  </sheetViews>
  <sheetFormatPr defaultRowHeight="15" x14ac:dyDescent="0.25"/>
  <cols>
    <col min="1" max="1" width="4.7109375" customWidth="1"/>
    <col min="2" max="2" width="6" style="32" customWidth="1"/>
    <col min="3" max="3" width="4.5703125" style="32" customWidth="1"/>
    <col min="4" max="4" width="7.140625" style="32" customWidth="1"/>
    <col min="5" max="5" width="7.28515625" style="32" customWidth="1"/>
    <col min="6" max="6" width="6.140625" style="32" customWidth="1"/>
    <col min="7" max="7" width="8" style="33" customWidth="1"/>
    <col min="8" max="8" width="12.42578125" style="34" customWidth="1"/>
    <col min="9" max="9" width="12.7109375" style="34" customWidth="1"/>
    <col min="10" max="10" width="7.7109375" style="33" customWidth="1"/>
    <col min="11" max="11" width="10.28515625" style="34" customWidth="1"/>
    <col min="12" max="12" width="7.42578125" style="32" customWidth="1"/>
    <col min="13" max="13" width="15.7109375" customWidth="1"/>
  </cols>
  <sheetData>
    <row r="1" spans="1:12" ht="51.75" customHeight="1" x14ac:dyDescent="0.25">
      <c r="A1" s="6" t="s">
        <v>0</v>
      </c>
      <c r="B1" s="6" t="s">
        <v>8</v>
      </c>
      <c r="C1" s="6" t="s">
        <v>1</v>
      </c>
      <c r="D1" s="6" t="s">
        <v>2</v>
      </c>
      <c r="E1" s="7" t="s">
        <v>28</v>
      </c>
      <c r="F1" s="6" t="s">
        <v>3</v>
      </c>
      <c r="G1" s="20" t="s">
        <v>23</v>
      </c>
      <c r="H1" s="21" t="s">
        <v>24</v>
      </c>
      <c r="I1" s="21" t="s">
        <v>25</v>
      </c>
      <c r="J1" s="20" t="s">
        <v>26</v>
      </c>
      <c r="K1" s="22" t="s">
        <v>27</v>
      </c>
      <c r="L1" s="22" t="s">
        <v>20</v>
      </c>
    </row>
    <row r="2" spans="1:12" ht="16.5" customHeight="1" x14ac:dyDescent="0.3">
      <c r="A2" s="8">
        <v>1</v>
      </c>
      <c r="B2" s="8">
        <v>102</v>
      </c>
      <c r="C2" s="8">
        <v>1</v>
      </c>
      <c r="D2" s="9" t="s">
        <v>9</v>
      </c>
      <c r="E2" s="9">
        <v>719</v>
      </c>
      <c r="F2" s="9">
        <f t="shared" ref="F2:F36" si="0">E2*1.1</f>
        <v>790.90000000000009</v>
      </c>
      <c r="G2" s="23">
        <v>35700</v>
      </c>
      <c r="H2" s="24">
        <f t="shared" ref="H2:H36" si="1">E2*G2</f>
        <v>25668300</v>
      </c>
      <c r="I2" s="24">
        <f>H2*1.2</f>
        <v>30801960</v>
      </c>
      <c r="J2" s="25">
        <f t="shared" ref="J2:J36" si="2">MROUND((I2*0.025/12),500)</f>
        <v>64000</v>
      </c>
      <c r="K2" s="26">
        <f t="shared" ref="K2:K36" si="3">F2*3000</f>
        <v>2372700.0000000005</v>
      </c>
      <c r="L2" s="27" t="s">
        <v>21</v>
      </c>
    </row>
    <row r="3" spans="1:12" ht="16.5" customHeight="1" x14ac:dyDescent="0.3">
      <c r="A3" s="8">
        <v>2</v>
      </c>
      <c r="B3" s="8">
        <v>103</v>
      </c>
      <c r="C3" s="8">
        <v>1</v>
      </c>
      <c r="D3" s="9" t="s">
        <v>11</v>
      </c>
      <c r="E3" s="9">
        <v>1025</v>
      </c>
      <c r="F3" s="9">
        <f t="shared" si="0"/>
        <v>1127.5</v>
      </c>
      <c r="G3" s="23">
        <f>G2</f>
        <v>35700</v>
      </c>
      <c r="H3" s="24">
        <f t="shared" si="1"/>
        <v>36592500</v>
      </c>
      <c r="I3" s="24">
        <f t="shared" ref="I3:I36" si="4">H3*1.2</f>
        <v>43911000</v>
      </c>
      <c r="J3" s="25">
        <f t="shared" si="2"/>
        <v>91500</v>
      </c>
      <c r="K3" s="26">
        <f t="shared" si="3"/>
        <v>3382500</v>
      </c>
      <c r="L3" s="27" t="s">
        <v>21</v>
      </c>
    </row>
    <row r="4" spans="1:12" ht="16.5" customHeight="1" x14ac:dyDescent="0.3">
      <c r="A4" s="8">
        <v>3</v>
      </c>
      <c r="B4" s="8">
        <v>104</v>
      </c>
      <c r="C4" s="8">
        <v>1</v>
      </c>
      <c r="D4" s="9" t="s">
        <v>9</v>
      </c>
      <c r="E4" s="9">
        <v>667</v>
      </c>
      <c r="F4" s="9">
        <f t="shared" si="0"/>
        <v>733.7</v>
      </c>
      <c r="G4" s="23">
        <f>G3</f>
        <v>35700</v>
      </c>
      <c r="H4" s="24">
        <f t="shared" si="1"/>
        <v>23811900</v>
      </c>
      <c r="I4" s="24">
        <f t="shared" si="4"/>
        <v>28574280</v>
      </c>
      <c r="J4" s="25">
        <f t="shared" si="2"/>
        <v>59500</v>
      </c>
      <c r="K4" s="26">
        <f t="shared" si="3"/>
        <v>2201100</v>
      </c>
      <c r="L4" s="27" t="s">
        <v>21</v>
      </c>
    </row>
    <row r="5" spans="1:12" ht="16.5" customHeight="1" x14ac:dyDescent="0.3">
      <c r="A5" s="8">
        <v>4</v>
      </c>
      <c r="B5" s="8">
        <v>201</v>
      </c>
      <c r="C5" s="8">
        <v>2</v>
      </c>
      <c r="D5" s="9" t="s">
        <v>9</v>
      </c>
      <c r="E5" s="9">
        <v>663</v>
      </c>
      <c r="F5" s="9">
        <f t="shared" si="0"/>
        <v>729.30000000000007</v>
      </c>
      <c r="G5" s="23">
        <f>G4</f>
        <v>35700</v>
      </c>
      <c r="H5" s="24">
        <v>0</v>
      </c>
      <c r="I5" s="24">
        <f t="shared" si="4"/>
        <v>0</v>
      </c>
      <c r="J5" s="25">
        <f t="shared" si="2"/>
        <v>0</v>
      </c>
      <c r="K5" s="26">
        <f t="shared" si="3"/>
        <v>2187900</v>
      </c>
      <c r="L5" s="27" t="s">
        <v>22</v>
      </c>
    </row>
    <row r="6" spans="1:12" ht="16.5" customHeight="1" x14ac:dyDescent="0.3">
      <c r="A6" s="8">
        <v>5</v>
      </c>
      <c r="B6" s="8">
        <v>202</v>
      </c>
      <c r="C6" s="8">
        <v>2</v>
      </c>
      <c r="D6" s="9" t="s">
        <v>9</v>
      </c>
      <c r="E6" s="9">
        <v>719</v>
      </c>
      <c r="F6" s="9">
        <f t="shared" si="0"/>
        <v>790.90000000000009</v>
      </c>
      <c r="G6" s="23">
        <f>G5</f>
        <v>35700</v>
      </c>
      <c r="H6" s="24">
        <v>0</v>
      </c>
      <c r="I6" s="24">
        <f t="shared" si="4"/>
        <v>0</v>
      </c>
      <c r="J6" s="25">
        <f t="shared" si="2"/>
        <v>0</v>
      </c>
      <c r="K6" s="26">
        <f t="shared" si="3"/>
        <v>2372700.0000000005</v>
      </c>
      <c r="L6" s="27" t="s">
        <v>22</v>
      </c>
    </row>
    <row r="7" spans="1:12" ht="16.5" customHeight="1" x14ac:dyDescent="0.3">
      <c r="A7" s="8">
        <v>6</v>
      </c>
      <c r="B7" s="8">
        <v>203</v>
      </c>
      <c r="C7" s="8">
        <v>2</v>
      </c>
      <c r="D7" s="9" t="s">
        <v>11</v>
      </c>
      <c r="E7" s="9">
        <v>1025</v>
      </c>
      <c r="F7" s="9">
        <f t="shared" si="0"/>
        <v>1127.5</v>
      </c>
      <c r="G7" s="23">
        <f>G6</f>
        <v>35700</v>
      </c>
      <c r="H7" s="24">
        <f t="shared" si="1"/>
        <v>36592500</v>
      </c>
      <c r="I7" s="24">
        <f t="shared" si="4"/>
        <v>43911000</v>
      </c>
      <c r="J7" s="25">
        <f t="shared" si="2"/>
        <v>91500</v>
      </c>
      <c r="K7" s="26">
        <f t="shared" si="3"/>
        <v>3382500</v>
      </c>
      <c r="L7" s="27" t="s">
        <v>21</v>
      </c>
    </row>
    <row r="8" spans="1:12" ht="16.5" customHeight="1" x14ac:dyDescent="0.3">
      <c r="A8" s="8">
        <v>7</v>
      </c>
      <c r="B8" s="8">
        <v>204</v>
      </c>
      <c r="C8" s="8">
        <v>2</v>
      </c>
      <c r="D8" s="9" t="s">
        <v>9</v>
      </c>
      <c r="E8" s="9">
        <v>667</v>
      </c>
      <c r="F8" s="9">
        <f t="shared" si="0"/>
        <v>733.7</v>
      </c>
      <c r="G8" s="23">
        <f>G7</f>
        <v>35700</v>
      </c>
      <c r="H8" s="24">
        <v>0</v>
      </c>
      <c r="I8" s="24">
        <f t="shared" si="4"/>
        <v>0</v>
      </c>
      <c r="J8" s="25">
        <f t="shared" si="2"/>
        <v>0</v>
      </c>
      <c r="K8" s="26">
        <f t="shared" si="3"/>
        <v>2201100</v>
      </c>
      <c r="L8" s="27" t="s">
        <v>22</v>
      </c>
    </row>
    <row r="9" spans="1:12" ht="16.5" x14ac:dyDescent="0.3">
      <c r="A9" s="8">
        <v>8</v>
      </c>
      <c r="B9" s="8">
        <v>301</v>
      </c>
      <c r="C9" s="8">
        <v>3</v>
      </c>
      <c r="D9" s="9" t="s">
        <v>9</v>
      </c>
      <c r="E9" s="9">
        <v>663</v>
      </c>
      <c r="F9" s="9">
        <f t="shared" si="0"/>
        <v>729.30000000000007</v>
      </c>
      <c r="G9" s="23">
        <f>G8+100</f>
        <v>35800</v>
      </c>
      <c r="H9" s="24">
        <f t="shared" si="1"/>
        <v>23735400</v>
      </c>
      <c r="I9" s="24">
        <f t="shared" si="4"/>
        <v>28482480</v>
      </c>
      <c r="J9" s="25">
        <f t="shared" si="2"/>
        <v>59500</v>
      </c>
      <c r="K9" s="26">
        <f t="shared" si="3"/>
        <v>2187900</v>
      </c>
      <c r="L9" s="27" t="s">
        <v>21</v>
      </c>
    </row>
    <row r="10" spans="1:12" ht="16.5" customHeight="1" x14ac:dyDescent="0.3">
      <c r="A10" s="8">
        <v>9</v>
      </c>
      <c r="B10" s="8">
        <v>302</v>
      </c>
      <c r="C10" s="8">
        <v>3</v>
      </c>
      <c r="D10" s="9" t="s">
        <v>9</v>
      </c>
      <c r="E10" s="9">
        <v>719</v>
      </c>
      <c r="F10" s="9">
        <f t="shared" si="0"/>
        <v>790.90000000000009</v>
      </c>
      <c r="G10" s="23">
        <f>G9</f>
        <v>35800</v>
      </c>
      <c r="H10" s="24">
        <f t="shared" si="1"/>
        <v>25740200</v>
      </c>
      <c r="I10" s="24">
        <f t="shared" si="4"/>
        <v>30888240</v>
      </c>
      <c r="J10" s="25">
        <f t="shared" si="2"/>
        <v>64500</v>
      </c>
      <c r="K10" s="26">
        <f t="shared" si="3"/>
        <v>2372700.0000000005</v>
      </c>
      <c r="L10" s="27" t="s">
        <v>21</v>
      </c>
    </row>
    <row r="11" spans="1:12" ht="16.5" customHeight="1" x14ac:dyDescent="0.3">
      <c r="A11" s="8">
        <v>10</v>
      </c>
      <c r="B11" s="8">
        <v>303</v>
      </c>
      <c r="C11" s="8">
        <v>3</v>
      </c>
      <c r="D11" s="9" t="s">
        <v>11</v>
      </c>
      <c r="E11" s="9">
        <v>1025</v>
      </c>
      <c r="F11" s="9">
        <f t="shared" si="0"/>
        <v>1127.5</v>
      </c>
      <c r="G11" s="23">
        <f>G10</f>
        <v>35800</v>
      </c>
      <c r="H11" s="24">
        <f t="shared" si="1"/>
        <v>36695000</v>
      </c>
      <c r="I11" s="24">
        <f t="shared" si="4"/>
        <v>44034000</v>
      </c>
      <c r="J11" s="25">
        <f t="shared" si="2"/>
        <v>91500</v>
      </c>
      <c r="K11" s="26">
        <f t="shared" si="3"/>
        <v>3382500</v>
      </c>
      <c r="L11" s="27" t="s">
        <v>21</v>
      </c>
    </row>
    <row r="12" spans="1:12" ht="16.5" customHeight="1" x14ac:dyDescent="0.3">
      <c r="A12" s="8">
        <v>11</v>
      </c>
      <c r="B12" s="8">
        <v>304</v>
      </c>
      <c r="C12" s="8">
        <v>3</v>
      </c>
      <c r="D12" s="9" t="s">
        <v>9</v>
      </c>
      <c r="E12" s="9">
        <v>667</v>
      </c>
      <c r="F12" s="9">
        <f t="shared" si="0"/>
        <v>733.7</v>
      </c>
      <c r="G12" s="23">
        <f>G11</f>
        <v>35800</v>
      </c>
      <c r="H12" s="24">
        <v>0</v>
      </c>
      <c r="I12" s="24">
        <f t="shared" si="4"/>
        <v>0</v>
      </c>
      <c r="J12" s="25">
        <f t="shared" si="2"/>
        <v>0</v>
      </c>
      <c r="K12" s="26">
        <f t="shared" si="3"/>
        <v>2201100</v>
      </c>
      <c r="L12" s="27" t="s">
        <v>22</v>
      </c>
    </row>
    <row r="13" spans="1:12" ht="16.5" customHeight="1" x14ac:dyDescent="0.3">
      <c r="A13" s="8">
        <v>12</v>
      </c>
      <c r="B13" s="8">
        <v>401</v>
      </c>
      <c r="C13" s="8">
        <v>4</v>
      </c>
      <c r="D13" s="9" t="s">
        <v>9</v>
      </c>
      <c r="E13" s="9">
        <v>663</v>
      </c>
      <c r="F13" s="9">
        <f t="shared" si="0"/>
        <v>729.30000000000007</v>
      </c>
      <c r="G13" s="23">
        <f>G12+100</f>
        <v>35900</v>
      </c>
      <c r="H13" s="24">
        <f t="shared" si="1"/>
        <v>23801700</v>
      </c>
      <c r="I13" s="24">
        <f t="shared" si="4"/>
        <v>28562040</v>
      </c>
      <c r="J13" s="25">
        <f t="shared" si="2"/>
        <v>59500</v>
      </c>
      <c r="K13" s="26">
        <f t="shared" si="3"/>
        <v>2187900</v>
      </c>
      <c r="L13" s="27" t="s">
        <v>21</v>
      </c>
    </row>
    <row r="14" spans="1:12" ht="16.5" customHeight="1" x14ac:dyDescent="0.3">
      <c r="A14" s="8">
        <v>13</v>
      </c>
      <c r="B14" s="8">
        <v>402</v>
      </c>
      <c r="C14" s="8">
        <v>4</v>
      </c>
      <c r="D14" s="9" t="s">
        <v>9</v>
      </c>
      <c r="E14" s="9">
        <v>719</v>
      </c>
      <c r="F14" s="9">
        <f t="shared" si="0"/>
        <v>790.90000000000009</v>
      </c>
      <c r="G14" s="23">
        <f>G13</f>
        <v>35900</v>
      </c>
      <c r="H14" s="24">
        <f t="shared" si="1"/>
        <v>25812100</v>
      </c>
      <c r="I14" s="24">
        <f t="shared" si="4"/>
        <v>30974520</v>
      </c>
      <c r="J14" s="25">
        <f t="shared" si="2"/>
        <v>64500</v>
      </c>
      <c r="K14" s="26">
        <f t="shared" si="3"/>
        <v>2372700.0000000005</v>
      </c>
      <c r="L14" s="27" t="s">
        <v>21</v>
      </c>
    </row>
    <row r="15" spans="1:12" ht="16.5" customHeight="1" x14ac:dyDescent="0.3">
      <c r="A15" s="8">
        <v>14</v>
      </c>
      <c r="B15" s="8">
        <v>403</v>
      </c>
      <c r="C15" s="8">
        <v>4</v>
      </c>
      <c r="D15" s="9" t="s">
        <v>11</v>
      </c>
      <c r="E15" s="9">
        <v>1025</v>
      </c>
      <c r="F15" s="9">
        <f t="shared" si="0"/>
        <v>1127.5</v>
      </c>
      <c r="G15" s="23">
        <f>G14</f>
        <v>35900</v>
      </c>
      <c r="H15" s="24">
        <v>0</v>
      </c>
      <c r="I15" s="24">
        <f t="shared" si="4"/>
        <v>0</v>
      </c>
      <c r="J15" s="25">
        <f t="shared" si="2"/>
        <v>0</v>
      </c>
      <c r="K15" s="26">
        <f t="shared" si="3"/>
        <v>3382500</v>
      </c>
      <c r="L15" s="27" t="s">
        <v>22</v>
      </c>
    </row>
    <row r="16" spans="1:12" ht="16.5" customHeight="1" x14ac:dyDescent="0.3">
      <c r="A16" s="8">
        <v>15</v>
      </c>
      <c r="B16" s="8">
        <v>404</v>
      </c>
      <c r="C16" s="8">
        <v>4</v>
      </c>
      <c r="D16" s="9" t="s">
        <v>9</v>
      </c>
      <c r="E16" s="9">
        <v>667</v>
      </c>
      <c r="F16" s="9">
        <f t="shared" si="0"/>
        <v>733.7</v>
      </c>
      <c r="G16" s="23">
        <f>G15</f>
        <v>35900</v>
      </c>
      <c r="H16" s="24">
        <v>0</v>
      </c>
      <c r="I16" s="24">
        <f t="shared" si="4"/>
        <v>0</v>
      </c>
      <c r="J16" s="25">
        <f t="shared" si="2"/>
        <v>0</v>
      </c>
      <c r="K16" s="26">
        <f t="shared" si="3"/>
        <v>2201100</v>
      </c>
      <c r="L16" s="27" t="s">
        <v>22</v>
      </c>
    </row>
    <row r="17" spans="1:12" ht="16.5" customHeight="1" x14ac:dyDescent="0.3">
      <c r="A17" s="8">
        <v>16</v>
      </c>
      <c r="B17" s="8">
        <v>501</v>
      </c>
      <c r="C17" s="8">
        <v>5</v>
      </c>
      <c r="D17" s="9" t="s">
        <v>9</v>
      </c>
      <c r="E17" s="9">
        <v>663</v>
      </c>
      <c r="F17" s="9">
        <f t="shared" si="0"/>
        <v>729.30000000000007</v>
      </c>
      <c r="G17" s="23">
        <f>G16+100</f>
        <v>36000</v>
      </c>
      <c r="H17" s="24">
        <f t="shared" si="1"/>
        <v>23868000</v>
      </c>
      <c r="I17" s="24">
        <f t="shared" si="4"/>
        <v>28641600</v>
      </c>
      <c r="J17" s="25">
        <f t="shared" si="2"/>
        <v>59500</v>
      </c>
      <c r="K17" s="26">
        <f t="shared" si="3"/>
        <v>2187900</v>
      </c>
      <c r="L17" s="27" t="s">
        <v>21</v>
      </c>
    </row>
    <row r="18" spans="1:12" ht="16.5" customHeight="1" x14ac:dyDescent="0.3">
      <c r="A18" s="8">
        <v>17</v>
      </c>
      <c r="B18" s="8">
        <v>502</v>
      </c>
      <c r="C18" s="10">
        <v>5</v>
      </c>
      <c r="D18" s="9" t="s">
        <v>9</v>
      </c>
      <c r="E18" s="9">
        <v>719</v>
      </c>
      <c r="F18" s="9">
        <f t="shared" si="0"/>
        <v>790.90000000000009</v>
      </c>
      <c r="G18" s="23">
        <f>G17</f>
        <v>36000</v>
      </c>
      <c r="H18" s="24">
        <f t="shared" si="1"/>
        <v>25884000</v>
      </c>
      <c r="I18" s="24">
        <f t="shared" si="4"/>
        <v>31060800</v>
      </c>
      <c r="J18" s="25">
        <f t="shared" si="2"/>
        <v>64500</v>
      </c>
      <c r="K18" s="26">
        <f t="shared" si="3"/>
        <v>2372700.0000000005</v>
      </c>
      <c r="L18" s="27" t="s">
        <v>21</v>
      </c>
    </row>
    <row r="19" spans="1:12" ht="16.5" customHeight="1" x14ac:dyDescent="0.3">
      <c r="A19" s="8">
        <v>18</v>
      </c>
      <c r="B19" s="8">
        <v>503</v>
      </c>
      <c r="C19" s="10">
        <v>5</v>
      </c>
      <c r="D19" s="9" t="s">
        <v>11</v>
      </c>
      <c r="E19" s="9">
        <v>1025</v>
      </c>
      <c r="F19" s="9">
        <f t="shared" si="0"/>
        <v>1127.5</v>
      </c>
      <c r="G19" s="23">
        <f>G18</f>
        <v>36000</v>
      </c>
      <c r="H19" s="24">
        <f t="shared" si="1"/>
        <v>36900000</v>
      </c>
      <c r="I19" s="24">
        <f t="shared" si="4"/>
        <v>44280000</v>
      </c>
      <c r="J19" s="25">
        <f t="shared" si="2"/>
        <v>92500</v>
      </c>
      <c r="K19" s="26">
        <f t="shared" si="3"/>
        <v>3382500</v>
      </c>
      <c r="L19" s="27" t="s">
        <v>21</v>
      </c>
    </row>
    <row r="20" spans="1:12" ht="16.5" customHeight="1" x14ac:dyDescent="0.3">
      <c r="A20" s="8">
        <v>19</v>
      </c>
      <c r="B20" s="8">
        <v>504</v>
      </c>
      <c r="C20" s="10">
        <v>5</v>
      </c>
      <c r="D20" s="9" t="s">
        <v>9</v>
      </c>
      <c r="E20" s="9">
        <v>667</v>
      </c>
      <c r="F20" s="9">
        <f t="shared" si="0"/>
        <v>733.7</v>
      </c>
      <c r="G20" s="23">
        <f>G19</f>
        <v>36000</v>
      </c>
      <c r="H20" s="24">
        <v>0</v>
      </c>
      <c r="I20" s="24">
        <f t="shared" si="4"/>
        <v>0</v>
      </c>
      <c r="J20" s="25">
        <f t="shared" si="2"/>
        <v>0</v>
      </c>
      <c r="K20" s="26">
        <f t="shared" si="3"/>
        <v>2201100</v>
      </c>
      <c r="L20" s="27" t="s">
        <v>22</v>
      </c>
    </row>
    <row r="21" spans="1:12" ht="16.5" customHeight="1" x14ac:dyDescent="0.3">
      <c r="A21" s="8">
        <v>20</v>
      </c>
      <c r="B21" s="11">
        <v>601</v>
      </c>
      <c r="C21" s="12">
        <v>6</v>
      </c>
      <c r="D21" s="9" t="s">
        <v>9</v>
      </c>
      <c r="E21" s="9">
        <v>663</v>
      </c>
      <c r="F21" s="9">
        <f t="shared" si="0"/>
        <v>729.30000000000007</v>
      </c>
      <c r="G21" s="23">
        <f>G20+100</f>
        <v>36100</v>
      </c>
      <c r="H21" s="24">
        <v>0</v>
      </c>
      <c r="I21" s="24">
        <f t="shared" si="4"/>
        <v>0</v>
      </c>
      <c r="J21" s="25">
        <f t="shared" si="2"/>
        <v>0</v>
      </c>
      <c r="K21" s="26">
        <f t="shared" si="3"/>
        <v>2187900</v>
      </c>
      <c r="L21" s="27" t="s">
        <v>22</v>
      </c>
    </row>
    <row r="22" spans="1:12" ht="16.5" customHeight="1" x14ac:dyDescent="0.3">
      <c r="A22" s="8">
        <v>21</v>
      </c>
      <c r="B22" s="8">
        <v>602</v>
      </c>
      <c r="C22" s="12">
        <v>6</v>
      </c>
      <c r="D22" s="9" t="s">
        <v>9</v>
      </c>
      <c r="E22" s="9">
        <v>719</v>
      </c>
      <c r="F22" s="9">
        <f t="shared" si="0"/>
        <v>790.90000000000009</v>
      </c>
      <c r="G22" s="23">
        <f>G21</f>
        <v>36100</v>
      </c>
      <c r="H22" s="24">
        <f t="shared" si="1"/>
        <v>25955900</v>
      </c>
      <c r="I22" s="24">
        <f t="shared" si="4"/>
        <v>31147080</v>
      </c>
      <c r="J22" s="25">
        <f t="shared" si="2"/>
        <v>65000</v>
      </c>
      <c r="K22" s="26">
        <f t="shared" si="3"/>
        <v>2372700.0000000005</v>
      </c>
      <c r="L22" s="27" t="s">
        <v>21</v>
      </c>
    </row>
    <row r="23" spans="1:12" ht="16.5" customHeight="1" x14ac:dyDescent="0.3">
      <c r="A23" s="8">
        <v>22</v>
      </c>
      <c r="B23" s="11">
        <v>603</v>
      </c>
      <c r="C23" s="12">
        <v>6</v>
      </c>
      <c r="D23" s="9" t="s">
        <v>11</v>
      </c>
      <c r="E23" s="9">
        <v>1025</v>
      </c>
      <c r="F23" s="9">
        <f t="shared" si="0"/>
        <v>1127.5</v>
      </c>
      <c r="G23" s="23">
        <f>G22</f>
        <v>36100</v>
      </c>
      <c r="H23" s="24">
        <f t="shared" si="1"/>
        <v>37002500</v>
      </c>
      <c r="I23" s="24">
        <f t="shared" si="4"/>
        <v>44403000</v>
      </c>
      <c r="J23" s="25">
        <f t="shared" si="2"/>
        <v>92500</v>
      </c>
      <c r="K23" s="26">
        <f t="shared" si="3"/>
        <v>3382500</v>
      </c>
      <c r="L23" s="27" t="s">
        <v>21</v>
      </c>
    </row>
    <row r="24" spans="1:12" ht="16.5" customHeight="1" x14ac:dyDescent="0.3">
      <c r="A24" s="8">
        <v>23</v>
      </c>
      <c r="B24" s="8">
        <v>604</v>
      </c>
      <c r="C24" s="12">
        <v>6</v>
      </c>
      <c r="D24" s="9" t="s">
        <v>9</v>
      </c>
      <c r="E24" s="9">
        <v>667</v>
      </c>
      <c r="F24" s="9">
        <f t="shared" si="0"/>
        <v>733.7</v>
      </c>
      <c r="G24" s="23">
        <f>G23</f>
        <v>36100</v>
      </c>
      <c r="H24" s="24">
        <v>0</v>
      </c>
      <c r="I24" s="24">
        <f t="shared" si="4"/>
        <v>0</v>
      </c>
      <c r="J24" s="25">
        <f t="shared" si="2"/>
        <v>0</v>
      </c>
      <c r="K24" s="26">
        <f t="shared" si="3"/>
        <v>2201100</v>
      </c>
      <c r="L24" s="27" t="s">
        <v>22</v>
      </c>
    </row>
    <row r="25" spans="1:12" ht="16.5" x14ac:dyDescent="0.3">
      <c r="A25" s="8">
        <v>24</v>
      </c>
      <c r="B25" s="11">
        <v>701</v>
      </c>
      <c r="C25" s="12">
        <v>7</v>
      </c>
      <c r="D25" s="9" t="s">
        <v>9</v>
      </c>
      <c r="E25" s="9">
        <v>663</v>
      </c>
      <c r="F25" s="9">
        <f t="shared" si="0"/>
        <v>729.30000000000007</v>
      </c>
      <c r="G25" s="23">
        <f>G24+100</f>
        <v>36200</v>
      </c>
      <c r="H25" s="24">
        <f t="shared" si="1"/>
        <v>24000600</v>
      </c>
      <c r="I25" s="24">
        <f t="shared" si="4"/>
        <v>28800720</v>
      </c>
      <c r="J25" s="25">
        <f t="shared" si="2"/>
        <v>60000</v>
      </c>
      <c r="K25" s="26">
        <f t="shared" si="3"/>
        <v>2187900</v>
      </c>
      <c r="L25" s="27" t="s">
        <v>21</v>
      </c>
    </row>
    <row r="26" spans="1:12" ht="16.5" x14ac:dyDescent="0.3">
      <c r="A26" s="8">
        <v>25</v>
      </c>
      <c r="B26" s="11">
        <v>702</v>
      </c>
      <c r="C26" s="12">
        <v>7</v>
      </c>
      <c r="D26" s="9" t="s">
        <v>9</v>
      </c>
      <c r="E26" s="9">
        <v>719</v>
      </c>
      <c r="F26" s="9">
        <f t="shared" si="0"/>
        <v>790.90000000000009</v>
      </c>
      <c r="G26" s="23">
        <f>G25</f>
        <v>36200</v>
      </c>
      <c r="H26" s="24">
        <f t="shared" si="1"/>
        <v>26027800</v>
      </c>
      <c r="I26" s="24">
        <f t="shared" si="4"/>
        <v>31233360</v>
      </c>
      <c r="J26" s="25">
        <f t="shared" si="2"/>
        <v>65000</v>
      </c>
      <c r="K26" s="26">
        <f t="shared" si="3"/>
        <v>2372700.0000000005</v>
      </c>
      <c r="L26" s="27" t="s">
        <v>21</v>
      </c>
    </row>
    <row r="27" spans="1:12" ht="16.5" x14ac:dyDescent="0.3">
      <c r="A27" s="8">
        <v>26</v>
      </c>
      <c r="B27" s="11">
        <v>703</v>
      </c>
      <c r="C27" s="12">
        <v>7</v>
      </c>
      <c r="D27" s="9" t="s">
        <v>11</v>
      </c>
      <c r="E27" s="9">
        <v>1025</v>
      </c>
      <c r="F27" s="9">
        <f t="shared" si="0"/>
        <v>1127.5</v>
      </c>
      <c r="G27" s="23">
        <f>G26</f>
        <v>36200</v>
      </c>
      <c r="H27" s="24">
        <f t="shared" si="1"/>
        <v>37105000</v>
      </c>
      <c r="I27" s="24">
        <f t="shared" si="4"/>
        <v>44526000</v>
      </c>
      <c r="J27" s="25">
        <f t="shared" si="2"/>
        <v>93000</v>
      </c>
      <c r="K27" s="26">
        <f t="shared" si="3"/>
        <v>3382500</v>
      </c>
      <c r="L27" s="27" t="s">
        <v>21</v>
      </c>
    </row>
    <row r="28" spans="1:12" ht="16.5" x14ac:dyDescent="0.3">
      <c r="A28" s="8">
        <v>27</v>
      </c>
      <c r="B28" s="11">
        <v>704</v>
      </c>
      <c r="C28" s="12">
        <v>7</v>
      </c>
      <c r="D28" s="9" t="s">
        <v>9</v>
      </c>
      <c r="E28" s="9">
        <v>667</v>
      </c>
      <c r="F28" s="9">
        <f t="shared" si="0"/>
        <v>733.7</v>
      </c>
      <c r="G28" s="23">
        <f>G27</f>
        <v>36200</v>
      </c>
      <c r="H28" s="24">
        <v>0</v>
      </c>
      <c r="I28" s="24">
        <f t="shared" si="4"/>
        <v>0</v>
      </c>
      <c r="J28" s="25">
        <f t="shared" si="2"/>
        <v>0</v>
      </c>
      <c r="K28" s="26">
        <f t="shared" si="3"/>
        <v>2201100</v>
      </c>
      <c r="L28" s="27" t="s">
        <v>22</v>
      </c>
    </row>
    <row r="29" spans="1:12" ht="16.5" x14ac:dyDescent="0.3">
      <c r="A29" s="8">
        <v>28</v>
      </c>
      <c r="B29" s="11">
        <v>801</v>
      </c>
      <c r="C29" s="12">
        <v>8</v>
      </c>
      <c r="D29" s="9" t="s">
        <v>9</v>
      </c>
      <c r="E29" s="9">
        <v>663</v>
      </c>
      <c r="F29" s="9">
        <f t="shared" si="0"/>
        <v>729.30000000000007</v>
      </c>
      <c r="G29" s="23">
        <f>G28+100</f>
        <v>36300</v>
      </c>
      <c r="H29" s="24">
        <f t="shared" si="1"/>
        <v>24066900</v>
      </c>
      <c r="I29" s="24">
        <f t="shared" si="4"/>
        <v>28880280</v>
      </c>
      <c r="J29" s="25">
        <f t="shared" si="2"/>
        <v>60000</v>
      </c>
      <c r="K29" s="26">
        <f t="shared" si="3"/>
        <v>2187900</v>
      </c>
      <c r="L29" s="27" t="s">
        <v>21</v>
      </c>
    </row>
    <row r="30" spans="1:12" ht="16.5" customHeight="1" x14ac:dyDescent="0.3">
      <c r="A30" s="8">
        <v>29</v>
      </c>
      <c r="B30" s="11">
        <v>802</v>
      </c>
      <c r="C30" s="12">
        <v>8</v>
      </c>
      <c r="D30" s="9" t="s">
        <v>9</v>
      </c>
      <c r="E30" s="9">
        <v>719</v>
      </c>
      <c r="F30" s="9">
        <f t="shared" si="0"/>
        <v>790.90000000000009</v>
      </c>
      <c r="G30" s="23">
        <f>G29</f>
        <v>36300</v>
      </c>
      <c r="H30" s="24">
        <f t="shared" si="1"/>
        <v>26099700</v>
      </c>
      <c r="I30" s="24">
        <f t="shared" si="4"/>
        <v>31319640</v>
      </c>
      <c r="J30" s="25">
        <f t="shared" si="2"/>
        <v>65000</v>
      </c>
      <c r="K30" s="26">
        <f t="shared" si="3"/>
        <v>2372700.0000000005</v>
      </c>
      <c r="L30" s="27" t="s">
        <v>21</v>
      </c>
    </row>
    <row r="31" spans="1:12" ht="16.5" customHeight="1" x14ac:dyDescent="0.3">
      <c r="A31" s="8">
        <v>30</v>
      </c>
      <c r="B31" s="11">
        <v>803</v>
      </c>
      <c r="C31" s="12">
        <v>8</v>
      </c>
      <c r="D31" s="9" t="s">
        <v>11</v>
      </c>
      <c r="E31" s="9">
        <v>1025</v>
      </c>
      <c r="F31" s="9">
        <f t="shared" si="0"/>
        <v>1127.5</v>
      </c>
      <c r="G31" s="23">
        <f>G30</f>
        <v>36300</v>
      </c>
      <c r="H31" s="24">
        <f t="shared" si="1"/>
        <v>37207500</v>
      </c>
      <c r="I31" s="24">
        <f t="shared" si="4"/>
        <v>44649000</v>
      </c>
      <c r="J31" s="25">
        <f t="shared" si="2"/>
        <v>93000</v>
      </c>
      <c r="K31" s="26">
        <f t="shared" si="3"/>
        <v>3382500</v>
      </c>
      <c r="L31" s="27" t="s">
        <v>21</v>
      </c>
    </row>
    <row r="32" spans="1:12" ht="16.5" customHeight="1" x14ac:dyDescent="0.3">
      <c r="A32" s="8">
        <v>31</v>
      </c>
      <c r="B32" s="11">
        <v>804</v>
      </c>
      <c r="C32" s="12">
        <v>8</v>
      </c>
      <c r="D32" s="9" t="s">
        <v>9</v>
      </c>
      <c r="E32" s="9">
        <v>667</v>
      </c>
      <c r="F32" s="9">
        <f t="shared" si="0"/>
        <v>733.7</v>
      </c>
      <c r="G32" s="23">
        <f>G31</f>
        <v>36300</v>
      </c>
      <c r="H32" s="24">
        <v>0</v>
      </c>
      <c r="I32" s="24">
        <f t="shared" si="4"/>
        <v>0</v>
      </c>
      <c r="J32" s="25">
        <f t="shared" si="2"/>
        <v>0</v>
      </c>
      <c r="K32" s="26">
        <f t="shared" si="3"/>
        <v>2201100</v>
      </c>
      <c r="L32" s="27" t="s">
        <v>22</v>
      </c>
    </row>
    <row r="33" spans="1:12" ht="16.5" customHeight="1" x14ac:dyDescent="0.3">
      <c r="A33" s="8">
        <v>32</v>
      </c>
      <c r="B33" s="11">
        <v>901</v>
      </c>
      <c r="C33" s="12">
        <v>9</v>
      </c>
      <c r="D33" s="9" t="s">
        <v>9</v>
      </c>
      <c r="E33" s="9">
        <v>663</v>
      </c>
      <c r="F33" s="9">
        <f t="shared" si="0"/>
        <v>729.30000000000007</v>
      </c>
      <c r="G33" s="23">
        <f>G32+100</f>
        <v>36400</v>
      </c>
      <c r="H33" s="24">
        <f t="shared" si="1"/>
        <v>24133200</v>
      </c>
      <c r="I33" s="24">
        <f t="shared" si="4"/>
        <v>28959840</v>
      </c>
      <c r="J33" s="25">
        <f t="shared" si="2"/>
        <v>60500</v>
      </c>
      <c r="K33" s="26">
        <f t="shared" si="3"/>
        <v>2187900</v>
      </c>
      <c r="L33" s="27" t="s">
        <v>21</v>
      </c>
    </row>
    <row r="34" spans="1:12" ht="16.5" customHeight="1" x14ac:dyDescent="0.3">
      <c r="A34" s="8">
        <v>33</v>
      </c>
      <c r="B34" s="11">
        <v>902</v>
      </c>
      <c r="C34" s="12">
        <v>9</v>
      </c>
      <c r="D34" s="9" t="s">
        <v>9</v>
      </c>
      <c r="E34" s="9">
        <v>719</v>
      </c>
      <c r="F34" s="9">
        <f t="shared" si="0"/>
        <v>790.90000000000009</v>
      </c>
      <c r="G34" s="23">
        <f>G33</f>
        <v>36400</v>
      </c>
      <c r="H34" s="24">
        <f t="shared" si="1"/>
        <v>26171600</v>
      </c>
      <c r="I34" s="24">
        <f t="shared" si="4"/>
        <v>31405920</v>
      </c>
      <c r="J34" s="25">
        <f t="shared" si="2"/>
        <v>65500</v>
      </c>
      <c r="K34" s="26">
        <f t="shared" si="3"/>
        <v>2372700.0000000005</v>
      </c>
      <c r="L34" s="27" t="s">
        <v>21</v>
      </c>
    </row>
    <row r="35" spans="1:12" ht="16.5" x14ac:dyDescent="0.3">
      <c r="A35" s="8">
        <v>34</v>
      </c>
      <c r="B35" s="11">
        <v>903</v>
      </c>
      <c r="C35" s="12">
        <v>9</v>
      </c>
      <c r="D35" s="9" t="s">
        <v>11</v>
      </c>
      <c r="E35" s="9">
        <v>1025</v>
      </c>
      <c r="F35" s="9">
        <f t="shared" si="0"/>
        <v>1127.5</v>
      </c>
      <c r="G35" s="23">
        <f>G34</f>
        <v>36400</v>
      </c>
      <c r="H35" s="24">
        <f t="shared" si="1"/>
        <v>37310000</v>
      </c>
      <c r="I35" s="24">
        <f t="shared" si="4"/>
        <v>44772000</v>
      </c>
      <c r="J35" s="25">
        <f t="shared" si="2"/>
        <v>93500</v>
      </c>
      <c r="K35" s="26">
        <f t="shared" si="3"/>
        <v>3382500</v>
      </c>
      <c r="L35" s="27" t="s">
        <v>21</v>
      </c>
    </row>
    <row r="36" spans="1:12" ht="16.5" customHeight="1" x14ac:dyDescent="0.3">
      <c r="A36" s="8">
        <v>35</v>
      </c>
      <c r="B36" s="11">
        <v>904</v>
      </c>
      <c r="C36" s="12">
        <v>9</v>
      </c>
      <c r="D36" s="9" t="s">
        <v>9</v>
      </c>
      <c r="E36" s="9">
        <v>667</v>
      </c>
      <c r="F36" s="9">
        <f t="shared" si="0"/>
        <v>733.7</v>
      </c>
      <c r="G36" s="23">
        <f>G35</f>
        <v>36400</v>
      </c>
      <c r="H36" s="24">
        <v>0</v>
      </c>
      <c r="I36" s="24">
        <f t="shared" si="4"/>
        <v>0</v>
      </c>
      <c r="J36" s="25">
        <f t="shared" si="2"/>
        <v>0</v>
      </c>
      <c r="K36" s="26">
        <f t="shared" si="3"/>
        <v>2201100</v>
      </c>
      <c r="L36" s="27" t="s">
        <v>22</v>
      </c>
    </row>
    <row r="37" spans="1:12" x14ac:dyDescent="0.25">
      <c r="A37" s="17" t="s">
        <v>4</v>
      </c>
      <c r="B37" s="18"/>
      <c r="C37" s="18"/>
      <c r="D37" s="19"/>
      <c r="E37" s="13">
        <f>SUM(E2:E36)</f>
        <v>27003</v>
      </c>
      <c r="F37" s="13">
        <f>SUM(F2:F36)</f>
        <v>29703.300000000007</v>
      </c>
      <c r="G37" s="28"/>
      <c r="H37" s="29">
        <f>SUM(H2:H36)</f>
        <v>670182300</v>
      </c>
      <c r="I37" s="29">
        <f>SUM(I2:I36)</f>
        <v>804218760</v>
      </c>
      <c r="J37" s="25"/>
      <c r="K37" s="30">
        <f>SUM(K2:K36)</f>
        <v>89109900</v>
      </c>
      <c r="L37" s="31"/>
    </row>
  </sheetData>
  <mergeCells count="1">
    <mergeCell ref="A37:D3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63C37-02CA-40F2-80AE-BAE0790BA0B3}">
  <dimension ref="A1:L25"/>
  <sheetViews>
    <sheetView topLeftCell="A16" zoomScale="175" zoomScaleNormal="175" workbookViewId="0">
      <selection activeCell="K25" sqref="K25"/>
    </sheetView>
  </sheetViews>
  <sheetFormatPr defaultRowHeight="15" x14ac:dyDescent="0.25"/>
  <cols>
    <col min="1" max="1" width="4.7109375" customWidth="1"/>
    <col min="2" max="2" width="6" style="32" customWidth="1"/>
    <col min="3" max="3" width="4.5703125" style="32" customWidth="1"/>
    <col min="4" max="4" width="7.140625" style="32" customWidth="1"/>
    <col min="5" max="5" width="7.28515625" style="32" customWidth="1"/>
    <col min="6" max="6" width="6.140625" style="32" customWidth="1"/>
    <col min="7" max="7" width="8" style="33" customWidth="1"/>
    <col min="8" max="8" width="12.42578125" style="34" customWidth="1"/>
    <col min="9" max="9" width="12.7109375" style="34" customWidth="1"/>
    <col min="10" max="10" width="7.7109375" style="33" customWidth="1"/>
    <col min="11" max="11" width="10.28515625" style="34" customWidth="1"/>
    <col min="12" max="12" width="7.42578125" style="32" customWidth="1"/>
    <col min="13" max="13" width="15.7109375" customWidth="1"/>
  </cols>
  <sheetData>
    <row r="1" spans="1:12" ht="48" customHeight="1" x14ac:dyDescent="0.25">
      <c r="A1" s="6" t="s">
        <v>0</v>
      </c>
      <c r="B1" s="6" t="s">
        <v>8</v>
      </c>
      <c r="C1" s="6" t="s">
        <v>1</v>
      </c>
      <c r="D1" s="6" t="s">
        <v>2</v>
      </c>
      <c r="E1" s="7" t="s">
        <v>10</v>
      </c>
      <c r="F1" s="6" t="s">
        <v>3</v>
      </c>
      <c r="G1" s="20" t="s">
        <v>23</v>
      </c>
      <c r="H1" s="21" t="s">
        <v>24</v>
      </c>
      <c r="I1" s="21" t="s">
        <v>25</v>
      </c>
      <c r="J1" s="20" t="s">
        <v>26</v>
      </c>
      <c r="K1" s="22" t="s">
        <v>27</v>
      </c>
      <c r="L1" s="22" t="s">
        <v>20</v>
      </c>
    </row>
    <row r="2" spans="1:12" ht="16.5" customHeight="1" x14ac:dyDescent="0.3">
      <c r="A2" s="8">
        <v>1</v>
      </c>
      <c r="B2" s="8">
        <v>102</v>
      </c>
      <c r="C2" s="8">
        <v>1</v>
      </c>
      <c r="D2" s="9" t="s">
        <v>9</v>
      </c>
      <c r="E2" s="9">
        <v>719</v>
      </c>
      <c r="F2" s="9">
        <f t="shared" ref="F2:F24" si="0">E2*1.1</f>
        <v>790.90000000000009</v>
      </c>
      <c r="G2" s="23">
        <v>35700</v>
      </c>
      <c r="H2" s="24">
        <f t="shared" ref="H2:H24" si="1">E2*G2</f>
        <v>25668300</v>
      </c>
      <c r="I2" s="24">
        <f>H2*1.2</f>
        <v>30801960</v>
      </c>
      <c r="J2" s="25">
        <f t="shared" ref="J2:J24" si="2">MROUND((I2*0.025/12),500)</f>
        <v>64000</v>
      </c>
      <c r="K2" s="26">
        <f t="shared" ref="K2:K24" si="3">F2*3000</f>
        <v>2372700.0000000005</v>
      </c>
      <c r="L2" s="27" t="s">
        <v>21</v>
      </c>
    </row>
    <row r="3" spans="1:12" ht="16.5" customHeight="1" x14ac:dyDescent="0.3">
      <c r="A3" s="8">
        <v>2</v>
      </c>
      <c r="B3" s="8">
        <v>103</v>
      </c>
      <c r="C3" s="8">
        <v>1</v>
      </c>
      <c r="D3" s="9" t="s">
        <v>11</v>
      </c>
      <c r="E3" s="9">
        <v>1025</v>
      </c>
      <c r="F3" s="9">
        <f t="shared" si="0"/>
        <v>1127.5</v>
      </c>
      <c r="G3" s="23">
        <v>35700</v>
      </c>
      <c r="H3" s="24">
        <f t="shared" si="1"/>
        <v>36592500</v>
      </c>
      <c r="I3" s="24">
        <f t="shared" ref="I3:I24" si="4">H3*1.2</f>
        <v>43911000</v>
      </c>
      <c r="J3" s="25">
        <f t="shared" si="2"/>
        <v>91500</v>
      </c>
      <c r="K3" s="26">
        <f t="shared" si="3"/>
        <v>3382500</v>
      </c>
      <c r="L3" s="27" t="s">
        <v>21</v>
      </c>
    </row>
    <row r="4" spans="1:12" ht="16.5" customHeight="1" x14ac:dyDescent="0.3">
      <c r="A4" s="8">
        <v>3</v>
      </c>
      <c r="B4" s="8">
        <v>104</v>
      </c>
      <c r="C4" s="8">
        <v>1</v>
      </c>
      <c r="D4" s="9" t="s">
        <v>9</v>
      </c>
      <c r="E4" s="9">
        <v>667</v>
      </c>
      <c r="F4" s="9">
        <f t="shared" si="0"/>
        <v>733.7</v>
      </c>
      <c r="G4" s="23">
        <v>35700</v>
      </c>
      <c r="H4" s="24">
        <f t="shared" si="1"/>
        <v>23811900</v>
      </c>
      <c r="I4" s="24">
        <f t="shared" si="4"/>
        <v>28574280</v>
      </c>
      <c r="J4" s="25">
        <f t="shared" si="2"/>
        <v>59500</v>
      </c>
      <c r="K4" s="26">
        <f t="shared" si="3"/>
        <v>2201100</v>
      </c>
      <c r="L4" s="27" t="s">
        <v>21</v>
      </c>
    </row>
    <row r="5" spans="1:12" ht="16.5" customHeight="1" x14ac:dyDescent="0.3">
      <c r="A5" s="8">
        <v>4</v>
      </c>
      <c r="B5" s="8">
        <v>203</v>
      </c>
      <c r="C5" s="8">
        <v>2</v>
      </c>
      <c r="D5" s="9" t="s">
        <v>11</v>
      </c>
      <c r="E5" s="9">
        <v>1025</v>
      </c>
      <c r="F5" s="9">
        <f t="shared" si="0"/>
        <v>1127.5</v>
      </c>
      <c r="G5" s="23">
        <v>35700</v>
      </c>
      <c r="H5" s="24">
        <f t="shared" si="1"/>
        <v>36592500</v>
      </c>
      <c r="I5" s="24">
        <f t="shared" si="4"/>
        <v>43911000</v>
      </c>
      <c r="J5" s="25">
        <f t="shared" si="2"/>
        <v>91500</v>
      </c>
      <c r="K5" s="26">
        <f t="shared" si="3"/>
        <v>3382500</v>
      </c>
      <c r="L5" s="27" t="s">
        <v>21</v>
      </c>
    </row>
    <row r="6" spans="1:12" ht="16.5" x14ac:dyDescent="0.3">
      <c r="A6" s="8">
        <v>5</v>
      </c>
      <c r="B6" s="8">
        <v>301</v>
      </c>
      <c r="C6" s="8">
        <v>3</v>
      </c>
      <c r="D6" s="9" t="s">
        <v>9</v>
      </c>
      <c r="E6" s="9">
        <v>663</v>
      </c>
      <c r="F6" s="9">
        <f t="shared" si="0"/>
        <v>729.30000000000007</v>
      </c>
      <c r="G6" s="23">
        <v>35800</v>
      </c>
      <c r="H6" s="24">
        <f t="shared" si="1"/>
        <v>23735400</v>
      </c>
      <c r="I6" s="24">
        <f t="shared" si="4"/>
        <v>28482480</v>
      </c>
      <c r="J6" s="25">
        <f t="shared" si="2"/>
        <v>59500</v>
      </c>
      <c r="K6" s="26">
        <f t="shared" si="3"/>
        <v>2187900</v>
      </c>
      <c r="L6" s="27" t="s">
        <v>21</v>
      </c>
    </row>
    <row r="7" spans="1:12" ht="16.5" customHeight="1" x14ac:dyDescent="0.3">
      <c r="A7" s="8">
        <v>6</v>
      </c>
      <c r="B7" s="8">
        <v>302</v>
      </c>
      <c r="C7" s="8">
        <v>3</v>
      </c>
      <c r="D7" s="9" t="s">
        <v>9</v>
      </c>
      <c r="E7" s="9">
        <v>719</v>
      </c>
      <c r="F7" s="9">
        <f t="shared" si="0"/>
        <v>790.90000000000009</v>
      </c>
      <c r="G7" s="23">
        <v>35800</v>
      </c>
      <c r="H7" s="24">
        <f t="shared" si="1"/>
        <v>25740200</v>
      </c>
      <c r="I7" s="24">
        <f t="shared" si="4"/>
        <v>30888240</v>
      </c>
      <c r="J7" s="25">
        <f t="shared" si="2"/>
        <v>64500</v>
      </c>
      <c r="K7" s="26">
        <f t="shared" si="3"/>
        <v>2372700.0000000005</v>
      </c>
      <c r="L7" s="27" t="s">
        <v>21</v>
      </c>
    </row>
    <row r="8" spans="1:12" ht="16.5" customHeight="1" x14ac:dyDescent="0.3">
      <c r="A8" s="8">
        <v>7</v>
      </c>
      <c r="B8" s="8">
        <v>303</v>
      </c>
      <c r="C8" s="8">
        <v>3</v>
      </c>
      <c r="D8" s="9" t="s">
        <v>11</v>
      </c>
      <c r="E8" s="9">
        <v>1025</v>
      </c>
      <c r="F8" s="9">
        <f t="shared" si="0"/>
        <v>1127.5</v>
      </c>
      <c r="G8" s="23">
        <v>35800</v>
      </c>
      <c r="H8" s="24">
        <f t="shared" si="1"/>
        <v>36695000</v>
      </c>
      <c r="I8" s="24">
        <f t="shared" si="4"/>
        <v>44034000</v>
      </c>
      <c r="J8" s="25">
        <f t="shared" si="2"/>
        <v>91500</v>
      </c>
      <c r="K8" s="26">
        <f t="shared" si="3"/>
        <v>3382500</v>
      </c>
      <c r="L8" s="27" t="s">
        <v>21</v>
      </c>
    </row>
    <row r="9" spans="1:12" ht="16.5" customHeight="1" x14ac:dyDescent="0.3">
      <c r="A9" s="8">
        <v>8</v>
      </c>
      <c r="B9" s="8">
        <v>401</v>
      </c>
      <c r="C9" s="8">
        <v>4</v>
      </c>
      <c r="D9" s="9" t="s">
        <v>9</v>
      </c>
      <c r="E9" s="9">
        <v>663</v>
      </c>
      <c r="F9" s="9">
        <f t="shared" si="0"/>
        <v>729.30000000000007</v>
      </c>
      <c r="G9" s="23">
        <v>35900</v>
      </c>
      <c r="H9" s="24">
        <f t="shared" si="1"/>
        <v>23801700</v>
      </c>
      <c r="I9" s="24">
        <f t="shared" si="4"/>
        <v>28562040</v>
      </c>
      <c r="J9" s="25">
        <f t="shared" si="2"/>
        <v>59500</v>
      </c>
      <c r="K9" s="26">
        <f t="shared" si="3"/>
        <v>2187900</v>
      </c>
      <c r="L9" s="27" t="s">
        <v>21</v>
      </c>
    </row>
    <row r="10" spans="1:12" ht="16.5" customHeight="1" x14ac:dyDescent="0.3">
      <c r="A10" s="8">
        <v>9</v>
      </c>
      <c r="B10" s="8">
        <v>402</v>
      </c>
      <c r="C10" s="8">
        <v>4</v>
      </c>
      <c r="D10" s="9" t="s">
        <v>9</v>
      </c>
      <c r="E10" s="9">
        <v>719</v>
      </c>
      <c r="F10" s="9">
        <f t="shared" si="0"/>
        <v>790.90000000000009</v>
      </c>
      <c r="G10" s="23">
        <v>35900</v>
      </c>
      <c r="H10" s="24">
        <f t="shared" si="1"/>
        <v>25812100</v>
      </c>
      <c r="I10" s="24">
        <f t="shared" si="4"/>
        <v>30974520</v>
      </c>
      <c r="J10" s="25">
        <f t="shared" si="2"/>
        <v>64500</v>
      </c>
      <c r="K10" s="26">
        <f t="shared" si="3"/>
        <v>2372700.0000000005</v>
      </c>
      <c r="L10" s="27" t="s">
        <v>21</v>
      </c>
    </row>
    <row r="11" spans="1:12" ht="16.5" customHeight="1" x14ac:dyDescent="0.3">
      <c r="A11" s="8">
        <v>10</v>
      </c>
      <c r="B11" s="8">
        <v>501</v>
      </c>
      <c r="C11" s="8">
        <v>5</v>
      </c>
      <c r="D11" s="9" t="s">
        <v>9</v>
      </c>
      <c r="E11" s="9">
        <v>663</v>
      </c>
      <c r="F11" s="9">
        <f t="shared" si="0"/>
        <v>729.30000000000007</v>
      </c>
      <c r="G11" s="23">
        <v>36000</v>
      </c>
      <c r="H11" s="24">
        <f t="shared" si="1"/>
        <v>23868000</v>
      </c>
      <c r="I11" s="24">
        <f t="shared" si="4"/>
        <v>28641600</v>
      </c>
      <c r="J11" s="25">
        <f t="shared" si="2"/>
        <v>59500</v>
      </c>
      <c r="K11" s="26">
        <f t="shared" si="3"/>
        <v>2187900</v>
      </c>
      <c r="L11" s="27" t="s">
        <v>21</v>
      </c>
    </row>
    <row r="12" spans="1:12" ht="16.5" customHeight="1" x14ac:dyDescent="0.3">
      <c r="A12" s="8">
        <v>11</v>
      </c>
      <c r="B12" s="8">
        <v>502</v>
      </c>
      <c r="C12" s="10">
        <v>5</v>
      </c>
      <c r="D12" s="9" t="s">
        <v>9</v>
      </c>
      <c r="E12" s="9">
        <v>719</v>
      </c>
      <c r="F12" s="9">
        <f t="shared" si="0"/>
        <v>790.90000000000009</v>
      </c>
      <c r="G12" s="23">
        <v>36000</v>
      </c>
      <c r="H12" s="24">
        <f t="shared" si="1"/>
        <v>25884000</v>
      </c>
      <c r="I12" s="24">
        <f t="shared" si="4"/>
        <v>31060800</v>
      </c>
      <c r="J12" s="25">
        <f t="shared" si="2"/>
        <v>64500</v>
      </c>
      <c r="K12" s="26">
        <f t="shared" si="3"/>
        <v>2372700.0000000005</v>
      </c>
      <c r="L12" s="27" t="s">
        <v>21</v>
      </c>
    </row>
    <row r="13" spans="1:12" ht="16.5" customHeight="1" x14ac:dyDescent="0.3">
      <c r="A13" s="8">
        <v>12</v>
      </c>
      <c r="B13" s="8">
        <v>503</v>
      </c>
      <c r="C13" s="10">
        <v>5</v>
      </c>
      <c r="D13" s="9" t="s">
        <v>11</v>
      </c>
      <c r="E13" s="9">
        <v>1025</v>
      </c>
      <c r="F13" s="9">
        <f t="shared" si="0"/>
        <v>1127.5</v>
      </c>
      <c r="G13" s="23">
        <v>36000</v>
      </c>
      <c r="H13" s="24">
        <f t="shared" si="1"/>
        <v>36900000</v>
      </c>
      <c r="I13" s="24">
        <f t="shared" si="4"/>
        <v>44280000</v>
      </c>
      <c r="J13" s="25">
        <f t="shared" si="2"/>
        <v>92500</v>
      </c>
      <c r="K13" s="26">
        <f t="shared" si="3"/>
        <v>3382500</v>
      </c>
      <c r="L13" s="27" t="s">
        <v>21</v>
      </c>
    </row>
    <row r="14" spans="1:12" ht="16.5" customHeight="1" x14ac:dyDescent="0.3">
      <c r="A14" s="8">
        <v>13</v>
      </c>
      <c r="B14" s="8">
        <v>602</v>
      </c>
      <c r="C14" s="12">
        <v>6</v>
      </c>
      <c r="D14" s="9" t="s">
        <v>9</v>
      </c>
      <c r="E14" s="9">
        <v>719</v>
      </c>
      <c r="F14" s="9">
        <f t="shared" si="0"/>
        <v>790.90000000000009</v>
      </c>
      <c r="G14" s="23">
        <v>36100</v>
      </c>
      <c r="H14" s="24">
        <f t="shared" si="1"/>
        <v>25955900</v>
      </c>
      <c r="I14" s="24">
        <f t="shared" si="4"/>
        <v>31147080</v>
      </c>
      <c r="J14" s="25">
        <f t="shared" si="2"/>
        <v>65000</v>
      </c>
      <c r="K14" s="26">
        <f t="shared" si="3"/>
        <v>2372700.0000000005</v>
      </c>
      <c r="L14" s="27" t="s">
        <v>21</v>
      </c>
    </row>
    <row r="15" spans="1:12" ht="16.5" customHeight="1" x14ac:dyDescent="0.3">
      <c r="A15" s="8">
        <v>14</v>
      </c>
      <c r="B15" s="11">
        <v>603</v>
      </c>
      <c r="C15" s="12">
        <v>6</v>
      </c>
      <c r="D15" s="9" t="s">
        <v>11</v>
      </c>
      <c r="E15" s="9">
        <v>1025</v>
      </c>
      <c r="F15" s="9">
        <f t="shared" si="0"/>
        <v>1127.5</v>
      </c>
      <c r="G15" s="23">
        <v>36100</v>
      </c>
      <c r="H15" s="24">
        <f t="shared" si="1"/>
        <v>37002500</v>
      </c>
      <c r="I15" s="24">
        <f t="shared" si="4"/>
        <v>44403000</v>
      </c>
      <c r="J15" s="25">
        <f t="shared" si="2"/>
        <v>92500</v>
      </c>
      <c r="K15" s="26">
        <f t="shared" si="3"/>
        <v>3382500</v>
      </c>
      <c r="L15" s="27" t="s">
        <v>21</v>
      </c>
    </row>
    <row r="16" spans="1:12" ht="16.5" x14ac:dyDescent="0.3">
      <c r="A16" s="8">
        <v>15</v>
      </c>
      <c r="B16" s="11">
        <v>701</v>
      </c>
      <c r="C16" s="12">
        <v>7</v>
      </c>
      <c r="D16" s="9" t="s">
        <v>9</v>
      </c>
      <c r="E16" s="9">
        <v>663</v>
      </c>
      <c r="F16" s="9">
        <f t="shared" si="0"/>
        <v>729.30000000000007</v>
      </c>
      <c r="G16" s="23">
        <v>36200</v>
      </c>
      <c r="H16" s="24">
        <f t="shared" si="1"/>
        <v>24000600</v>
      </c>
      <c r="I16" s="24">
        <f t="shared" si="4"/>
        <v>28800720</v>
      </c>
      <c r="J16" s="25">
        <f t="shared" si="2"/>
        <v>60000</v>
      </c>
      <c r="K16" s="26">
        <f t="shared" si="3"/>
        <v>2187900</v>
      </c>
      <c r="L16" s="27" t="s">
        <v>21</v>
      </c>
    </row>
    <row r="17" spans="1:12" ht="16.5" x14ac:dyDescent="0.3">
      <c r="A17" s="8">
        <v>16</v>
      </c>
      <c r="B17" s="11">
        <v>702</v>
      </c>
      <c r="C17" s="12">
        <v>7</v>
      </c>
      <c r="D17" s="9" t="s">
        <v>9</v>
      </c>
      <c r="E17" s="9">
        <v>719</v>
      </c>
      <c r="F17" s="9">
        <f t="shared" si="0"/>
        <v>790.90000000000009</v>
      </c>
      <c r="G17" s="23">
        <v>36200</v>
      </c>
      <c r="H17" s="24">
        <f t="shared" si="1"/>
        <v>26027800</v>
      </c>
      <c r="I17" s="24">
        <f t="shared" si="4"/>
        <v>31233360</v>
      </c>
      <c r="J17" s="25">
        <f t="shared" si="2"/>
        <v>65000</v>
      </c>
      <c r="K17" s="26">
        <f t="shared" si="3"/>
        <v>2372700.0000000005</v>
      </c>
      <c r="L17" s="27" t="s">
        <v>21</v>
      </c>
    </row>
    <row r="18" spans="1:12" ht="16.5" x14ac:dyDescent="0.3">
      <c r="A18" s="8">
        <v>17</v>
      </c>
      <c r="B18" s="11">
        <v>703</v>
      </c>
      <c r="C18" s="12">
        <v>7</v>
      </c>
      <c r="D18" s="9" t="s">
        <v>11</v>
      </c>
      <c r="E18" s="9">
        <v>1025</v>
      </c>
      <c r="F18" s="9">
        <f t="shared" si="0"/>
        <v>1127.5</v>
      </c>
      <c r="G18" s="23">
        <v>36200</v>
      </c>
      <c r="H18" s="24">
        <f t="shared" si="1"/>
        <v>37105000</v>
      </c>
      <c r="I18" s="24">
        <f t="shared" si="4"/>
        <v>44526000</v>
      </c>
      <c r="J18" s="25">
        <f t="shared" si="2"/>
        <v>93000</v>
      </c>
      <c r="K18" s="26">
        <f t="shared" si="3"/>
        <v>3382500</v>
      </c>
      <c r="L18" s="27" t="s">
        <v>21</v>
      </c>
    </row>
    <row r="19" spans="1:12" ht="16.5" x14ac:dyDescent="0.3">
      <c r="A19" s="8">
        <v>18</v>
      </c>
      <c r="B19" s="11">
        <v>801</v>
      </c>
      <c r="C19" s="12">
        <v>8</v>
      </c>
      <c r="D19" s="9" t="s">
        <v>9</v>
      </c>
      <c r="E19" s="9">
        <v>663</v>
      </c>
      <c r="F19" s="9">
        <f t="shared" si="0"/>
        <v>729.30000000000007</v>
      </c>
      <c r="G19" s="23">
        <v>36300</v>
      </c>
      <c r="H19" s="24">
        <f t="shared" si="1"/>
        <v>24066900</v>
      </c>
      <c r="I19" s="24">
        <f t="shared" si="4"/>
        <v>28880280</v>
      </c>
      <c r="J19" s="25">
        <f t="shared" si="2"/>
        <v>60000</v>
      </c>
      <c r="K19" s="26">
        <f t="shared" si="3"/>
        <v>2187900</v>
      </c>
      <c r="L19" s="27" t="s">
        <v>21</v>
      </c>
    </row>
    <row r="20" spans="1:12" ht="16.5" customHeight="1" x14ac:dyDescent="0.3">
      <c r="A20" s="8">
        <v>19</v>
      </c>
      <c r="B20" s="11">
        <v>802</v>
      </c>
      <c r="C20" s="12">
        <v>8</v>
      </c>
      <c r="D20" s="9" t="s">
        <v>9</v>
      </c>
      <c r="E20" s="9">
        <v>719</v>
      </c>
      <c r="F20" s="9">
        <f t="shared" si="0"/>
        <v>790.90000000000009</v>
      </c>
      <c r="G20" s="23">
        <v>36300</v>
      </c>
      <c r="H20" s="24">
        <f t="shared" si="1"/>
        <v>26099700</v>
      </c>
      <c r="I20" s="24">
        <f t="shared" si="4"/>
        <v>31319640</v>
      </c>
      <c r="J20" s="25">
        <f t="shared" si="2"/>
        <v>65000</v>
      </c>
      <c r="K20" s="26">
        <f t="shared" si="3"/>
        <v>2372700.0000000005</v>
      </c>
      <c r="L20" s="27" t="s">
        <v>21</v>
      </c>
    </row>
    <row r="21" spans="1:12" ht="16.5" customHeight="1" x14ac:dyDescent="0.3">
      <c r="A21" s="8">
        <v>20</v>
      </c>
      <c r="B21" s="11">
        <v>803</v>
      </c>
      <c r="C21" s="12">
        <v>8</v>
      </c>
      <c r="D21" s="9" t="s">
        <v>11</v>
      </c>
      <c r="E21" s="9">
        <v>1025</v>
      </c>
      <c r="F21" s="9">
        <f t="shared" si="0"/>
        <v>1127.5</v>
      </c>
      <c r="G21" s="23">
        <v>36300</v>
      </c>
      <c r="H21" s="24">
        <f t="shared" si="1"/>
        <v>37207500</v>
      </c>
      <c r="I21" s="24">
        <f t="shared" si="4"/>
        <v>44649000</v>
      </c>
      <c r="J21" s="25">
        <f t="shared" si="2"/>
        <v>93000</v>
      </c>
      <c r="K21" s="26">
        <f t="shared" si="3"/>
        <v>3382500</v>
      </c>
      <c r="L21" s="27" t="s">
        <v>21</v>
      </c>
    </row>
    <row r="22" spans="1:12" ht="16.5" customHeight="1" x14ac:dyDescent="0.3">
      <c r="A22" s="8">
        <v>21</v>
      </c>
      <c r="B22" s="11">
        <v>901</v>
      </c>
      <c r="C22" s="12">
        <v>9</v>
      </c>
      <c r="D22" s="9" t="s">
        <v>9</v>
      </c>
      <c r="E22" s="9">
        <v>663</v>
      </c>
      <c r="F22" s="9">
        <f t="shared" si="0"/>
        <v>729.30000000000007</v>
      </c>
      <c r="G22" s="23">
        <v>36400</v>
      </c>
      <c r="H22" s="24">
        <f t="shared" si="1"/>
        <v>24133200</v>
      </c>
      <c r="I22" s="24">
        <f t="shared" si="4"/>
        <v>28959840</v>
      </c>
      <c r="J22" s="25">
        <f t="shared" si="2"/>
        <v>60500</v>
      </c>
      <c r="K22" s="26">
        <f t="shared" si="3"/>
        <v>2187900</v>
      </c>
      <c r="L22" s="27" t="s">
        <v>21</v>
      </c>
    </row>
    <row r="23" spans="1:12" ht="16.5" customHeight="1" x14ac:dyDescent="0.3">
      <c r="A23" s="8">
        <v>22</v>
      </c>
      <c r="B23" s="11">
        <v>902</v>
      </c>
      <c r="C23" s="12">
        <v>9</v>
      </c>
      <c r="D23" s="9" t="s">
        <v>9</v>
      </c>
      <c r="E23" s="9">
        <v>719</v>
      </c>
      <c r="F23" s="9">
        <f t="shared" si="0"/>
        <v>790.90000000000009</v>
      </c>
      <c r="G23" s="23">
        <v>36400</v>
      </c>
      <c r="H23" s="24">
        <f t="shared" si="1"/>
        <v>26171600</v>
      </c>
      <c r="I23" s="24">
        <f t="shared" si="4"/>
        <v>31405920</v>
      </c>
      <c r="J23" s="25">
        <f t="shared" si="2"/>
        <v>65500</v>
      </c>
      <c r="K23" s="26">
        <f t="shared" si="3"/>
        <v>2372700.0000000005</v>
      </c>
      <c r="L23" s="27" t="s">
        <v>21</v>
      </c>
    </row>
    <row r="24" spans="1:12" ht="16.5" x14ac:dyDescent="0.3">
      <c r="A24" s="8">
        <v>23</v>
      </c>
      <c r="B24" s="11">
        <v>903</v>
      </c>
      <c r="C24" s="12">
        <v>9</v>
      </c>
      <c r="D24" s="9" t="s">
        <v>11</v>
      </c>
      <c r="E24" s="9">
        <v>1025</v>
      </c>
      <c r="F24" s="9">
        <f t="shared" si="0"/>
        <v>1127.5</v>
      </c>
      <c r="G24" s="23">
        <v>36400</v>
      </c>
      <c r="H24" s="24">
        <f t="shared" si="1"/>
        <v>37310000</v>
      </c>
      <c r="I24" s="24">
        <f t="shared" si="4"/>
        <v>44772000</v>
      </c>
      <c r="J24" s="25">
        <f t="shared" si="2"/>
        <v>93500</v>
      </c>
      <c r="K24" s="26">
        <f t="shared" si="3"/>
        <v>3382500</v>
      </c>
      <c r="L24" s="27" t="s">
        <v>21</v>
      </c>
    </row>
    <row r="25" spans="1:12" x14ac:dyDescent="0.25">
      <c r="A25" s="17" t="s">
        <v>4</v>
      </c>
      <c r="B25" s="18"/>
      <c r="C25" s="18"/>
      <c r="D25" s="19"/>
      <c r="E25" s="13">
        <f>SUM(E2:E24)</f>
        <v>18597</v>
      </c>
      <c r="F25" s="13">
        <f>SUM(F2:F24)</f>
        <v>20456.7</v>
      </c>
      <c r="G25" s="28"/>
      <c r="H25" s="29">
        <f>SUM(H2:H24)</f>
        <v>670182300</v>
      </c>
      <c r="I25" s="29">
        <f>SUM(I2:I24)</f>
        <v>804218760</v>
      </c>
      <c r="J25" s="25"/>
      <c r="K25" s="30">
        <f>SUM(K2:K24)</f>
        <v>61370100</v>
      </c>
      <c r="L25" s="31"/>
    </row>
  </sheetData>
  <mergeCells count="1">
    <mergeCell ref="A25:D2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A9B14-CCB8-4B0E-9736-7E8DA16FEF33}">
  <dimension ref="A1:L14"/>
  <sheetViews>
    <sheetView zoomScale="175" zoomScaleNormal="175" workbookViewId="0">
      <selection activeCell="E14" sqref="E14:F14"/>
    </sheetView>
  </sheetViews>
  <sheetFormatPr defaultRowHeight="15" x14ac:dyDescent="0.25"/>
  <cols>
    <col min="1" max="1" width="4.7109375" customWidth="1"/>
    <col min="2" max="2" width="6" style="32" customWidth="1"/>
    <col min="3" max="3" width="4.5703125" style="32" customWidth="1"/>
    <col min="4" max="4" width="7.140625" style="32" customWidth="1"/>
    <col min="5" max="5" width="7.28515625" style="32" customWidth="1"/>
    <col min="6" max="6" width="6.140625" style="32" customWidth="1"/>
    <col min="7" max="7" width="8" style="33" customWidth="1"/>
    <col min="8" max="8" width="12.42578125" style="34" customWidth="1"/>
    <col min="9" max="9" width="12.7109375" style="34" customWidth="1"/>
    <col min="10" max="10" width="7.7109375" style="33" customWidth="1"/>
    <col min="11" max="11" width="10.28515625" style="34" customWidth="1"/>
    <col min="12" max="12" width="7.42578125" style="32" customWidth="1"/>
    <col min="13" max="13" width="15.7109375" customWidth="1"/>
  </cols>
  <sheetData>
    <row r="1" spans="1:12" ht="48" customHeight="1" x14ac:dyDescent="0.25">
      <c r="A1" s="6" t="s">
        <v>0</v>
      </c>
      <c r="B1" s="6" t="s">
        <v>8</v>
      </c>
      <c r="C1" s="6" t="s">
        <v>1</v>
      </c>
      <c r="D1" s="6" t="s">
        <v>2</v>
      </c>
      <c r="E1" s="7" t="s">
        <v>10</v>
      </c>
      <c r="F1" s="6" t="s">
        <v>3</v>
      </c>
      <c r="G1" s="20" t="s">
        <v>23</v>
      </c>
      <c r="H1" s="21" t="s">
        <v>24</v>
      </c>
      <c r="I1" s="21" t="s">
        <v>25</v>
      </c>
      <c r="J1" s="20" t="s">
        <v>26</v>
      </c>
      <c r="K1" s="22" t="s">
        <v>27</v>
      </c>
      <c r="L1" s="22" t="s">
        <v>20</v>
      </c>
    </row>
    <row r="2" spans="1:12" ht="16.5" customHeight="1" x14ac:dyDescent="0.3">
      <c r="A2" s="8">
        <v>1</v>
      </c>
      <c r="B2" s="8">
        <v>201</v>
      </c>
      <c r="C2" s="8">
        <v>2</v>
      </c>
      <c r="D2" s="9" t="s">
        <v>9</v>
      </c>
      <c r="E2" s="9">
        <v>663</v>
      </c>
      <c r="F2" s="9">
        <f t="shared" ref="F2:F13" si="0">E2*1.1</f>
        <v>729.30000000000007</v>
      </c>
      <c r="G2" s="23" t="e">
        <f>#REF!</f>
        <v>#REF!</v>
      </c>
      <c r="H2" s="24">
        <v>0</v>
      </c>
      <c r="I2" s="24">
        <f t="shared" ref="I2:I13" si="1">H2*1.2</f>
        <v>0</v>
      </c>
      <c r="J2" s="25">
        <f t="shared" ref="J2:J13" si="2">MROUND((I2*0.025/12),500)</f>
        <v>0</v>
      </c>
      <c r="K2" s="26">
        <f t="shared" ref="K2:K13" si="3">F2*3000</f>
        <v>2187900</v>
      </c>
      <c r="L2" s="27" t="s">
        <v>22</v>
      </c>
    </row>
    <row r="3" spans="1:12" ht="16.5" customHeight="1" x14ac:dyDescent="0.3">
      <c r="A3" s="8">
        <v>2</v>
      </c>
      <c r="B3" s="8">
        <v>202</v>
      </c>
      <c r="C3" s="8">
        <v>2</v>
      </c>
      <c r="D3" s="9" t="s">
        <v>9</v>
      </c>
      <c r="E3" s="9">
        <v>719</v>
      </c>
      <c r="F3" s="9">
        <f t="shared" si="0"/>
        <v>790.90000000000009</v>
      </c>
      <c r="G3" s="23" t="e">
        <f>G2</f>
        <v>#REF!</v>
      </c>
      <c r="H3" s="24">
        <v>0</v>
      </c>
      <c r="I3" s="24">
        <f t="shared" si="1"/>
        <v>0</v>
      </c>
      <c r="J3" s="25">
        <f t="shared" si="2"/>
        <v>0</v>
      </c>
      <c r="K3" s="26">
        <f t="shared" si="3"/>
        <v>2372700.0000000005</v>
      </c>
      <c r="L3" s="27" t="s">
        <v>22</v>
      </c>
    </row>
    <row r="4" spans="1:12" ht="16.5" customHeight="1" x14ac:dyDescent="0.3">
      <c r="A4" s="8">
        <v>3</v>
      </c>
      <c r="B4" s="8">
        <v>204</v>
      </c>
      <c r="C4" s="8">
        <v>2</v>
      </c>
      <c r="D4" s="9" t="s">
        <v>9</v>
      </c>
      <c r="E4" s="9">
        <v>667</v>
      </c>
      <c r="F4" s="9">
        <f t="shared" si="0"/>
        <v>733.7</v>
      </c>
      <c r="G4" s="23" t="e">
        <f>#REF!</f>
        <v>#REF!</v>
      </c>
      <c r="H4" s="24">
        <v>0</v>
      </c>
      <c r="I4" s="24">
        <f t="shared" si="1"/>
        <v>0</v>
      </c>
      <c r="J4" s="25">
        <f t="shared" si="2"/>
        <v>0</v>
      </c>
      <c r="K4" s="26">
        <f t="shared" si="3"/>
        <v>2201100</v>
      </c>
      <c r="L4" s="27" t="s">
        <v>22</v>
      </c>
    </row>
    <row r="5" spans="1:12" ht="16.5" customHeight="1" x14ac:dyDescent="0.3">
      <c r="A5" s="8">
        <v>4</v>
      </c>
      <c r="B5" s="8">
        <v>304</v>
      </c>
      <c r="C5" s="8">
        <v>3</v>
      </c>
      <c r="D5" s="9" t="s">
        <v>9</v>
      </c>
      <c r="E5" s="9">
        <v>667</v>
      </c>
      <c r="F5" s="9">
        <f t="shared" si="0"/>
        <v>733.7</v>
      </c>
      <c r="G5" s="23" t="e">
        <f>#REF!</f>
        <v>#REF!</v>
      </c>
      <c r="H5" s="24">
        <v>0</v>
      </c>
      <c r="I5" s="24">
        <f t="shared" si="1"/>
        <v>0</v>
      </c>
      <c r="J5" s="25">
        <f t="shared" si="2"/>
        <v>0</v>
      </c>
      <c r="K5" s="26">
        <f t="shared" si="3"/>
        <v>2201100</v>
      </c>
      <c r="L5" s="27" t="s">
        <v>22</v>
      </c>
    </row>
    <row r="6" spans="1:12" ht="16.5" customHeight="1" x14ac:dyDescent="0.3">
      <c r="A6" s="8">
        <v>5</v>
      </c>
      <c r="B6" s="8">
        <v>403</v>
      </c>
      <c r="C6" s="8">
        <v>4</v>
      </c>
      <c r="D6" s="9" t="s">
        <v>11</v>
      </c>
      <c r="E6" s="9">
        <v>1025</v>
      </c>
      <c r="F6" s="9">
        <f t="shared" si="0"/>
        <v>1127.5</v>
      </c>
      <c r="G6" s="23" t="e">
        <f>#REF!+90</f>
        <v>#REF!</v>
      </c>
      <c r="H6" s="24">
        <v>0</v>
      </c>
      <c r="I6" s="24">
        <f t="shared" si="1"/>
        <v>0</v>
      </c>
      <c r="J6" s="25">
        <f t="shared" si="2"/>
        <v>0</v>
      </c>
      <c r="K6" s="26">
        <f t="shared" si="3"/>
        <v>3382500</v>
      </c>
      <c r="L6" s="27" t="s">
        <v>22</v>
      </c>
    </row>
    <row r="7" spans="1:12" ht="16.5" customHeight="1" x14ac:dyDescent="0.3">
      <c r="A7" s="8">
        <v>6</v>
      </c>
      <c r="B7" s="8">
        <v>404</v>
      </c>
      <c r="C7" s="8">
        <v>4</v>
      </c>
      <c r="D7" s="9" t="s">
        <v>9</v>
      </c>
      <c r="E7" s="9">
        <v>667</v>
      </c>
      <c r="F7" s="9">
        <f t="shared" si="0"/>
        <v>733.7</v>
      </c>
      <c r="G7" s="23" t="e">
        <f>G6</f>
        <v>#REF!</v>
      </c>
      <c r="H7" s="24">
        <v>0</v>
      </c>
      <c r="I7" s="24">
        <f t="shared" si="1"/>
        <v>0</v>
      </c>
      <c r="J7" s="25">
        <f t="shared" si="2"/>
        <v>0</v>
      </c>
      <c r="K7" s="26">
        <f t="shared" si="3"/>
        <v>2201100</v>
      </c>
      <c r="L7" s="27" t="s">
        <v>22</v>
      </c>
    </row>
    <row r="8" spans="1:12" ht="16.5" customHeight="1" x14ac:dyDescent="0.3">
      <c r="A8" s="8">
        <v>7</v>
      </c>
      <c r="B8" s="8">
        <v>504</v>
      </c>
      <c r="C8" s="10">
        <v>5</v>
      </c>
      <c r="D8" s="9" t="s">
        <v>9</v>
      </c>
      <c r="E8" s="9">
        <v>667</v>
      </c>
      <c r="F8" s="9">
        <f t="shared" si="0"/>
        <v>733.7</v>
      </c>
      <c r="G8" s="23" t="e">
        <f>#REF!+90</f>
        <v>#REF!</v>
      </c>
      <c r="H8" s="24">
        <v>0</v>
      </c>
      <c r="I8" s="24">
        <f t="shared" si="1"/>
        <v>0</v>
      </c>
      <c r="J8" s="25">
        <f t="shared" si="2"/>
        <v>0</v>
      </c>
      <c r="K8" s="26">
        <f t="shared" si="3"/>
        <v>2201100</v>
      </c>
      <c r="L8" s="27" t="s">
        <v>22</v>
      </c>
    </row>
    <row r="9" spans="1:12" ht="16.5" customHeight="1" x14ac:dyDescent="0.3">
      <c r="A9" s="8">
        <v>8</v>
      </c>
      <c r="B9" s="11">
        <v>601</v>
      </c>
      <c r="C9" s="12">
        <v>6</v>
      </c>
      <c r="D9" s="9" t="s">
        <v>9</v>
      </c>
      <c r="E9" s="9">
        <v>663</v>
      </c>
      <c r="F9" s="9">
        <f t="shared" si="0"/>
        <v>729.30000000000007</v>
      </c>
      <c r="G9" s="23" t="e">
        <f>G8</f>
        <v>#REF!</v>
      </c>
      <c r="H9" s="24">
        <v>0</v>
      </c>
      <c r="I9" s="24">
        <f t="shared" si="1"/>
        <v>0</v>
      </c>
      <c r="J9" s="25">
        <f t="shared" si="2"/>
        <v>0</v>
      </c>
      <c r="K9" s="26">
        <f t="shared" si="3"/>
        <v>2187900</v>
      </c>
      <c r="L9" s="27" t="s">
        <v>22</v>
      </c>
    </row>
    <row r="10" spans="1:12" ht="16.5" customHeight="1" x14ac:dyDescent="0.3">
      <c r="A10" s="8">
        <v>9</v>
      </c>
      <c r="B10" s="8">
        <v>604</v>
      </c>
      <c r="C10" s="12">
        <v>6</v>
      </c>
      <c r="D10" s="9" t="s">
        <v>9</v>
      </c>
      <c r="E10" s="9">
        <v>667</v>
      </c>
      <c r="F10" s="9">
        <f t="shared" si="0"/>
        <v>733.7</v>
      </c>
      <c r="G10" s="23" t="e">
        <f>#REF!</f>
        <v>#REF!</v>
      </c>
      <c r="H10" s="24">
        <v>0</v>
      </c>
      <c r="I10" s="24">
        <f t="shared" si="1"/>
        <v>0</v>
      </c>
      <c r="J10" s="25">
        <f t="shared" si="2"/>
        <v>0</v>
      </c>
      <c r="K10" s="26">
        <f t="shared" si="3"/>
        <v>2201100</v>
      </c>
      <c r="L10" s="27" t="s">
        <v>22</v>
      </c>
    </row>
    <row r="11" spans="1:12" ht="16.5" x14ac:dyDescent="0.3">
      <c r="A11" s="8">
        <v>10</v>
      </c>
      <c r="B11" s="11">
        <v>704</v>
      </c>
      <c r="C11" s="12">
        <v>7</v>
      </c>
      <c r="D11" s="9" t="s">
        <v>9</v>
      </c>
      <c r="E11" s="9">
        <v>667</v>
      </c>
      <c r="F11" s="9">
        <f t="shared" si="0"/>
        <v>733.7</v>
      </c>
      <c r="G11" s="23" t="e">
        <f>#REF!</f>
        <v>#REF!</v>
      </c>
      <c r="H11" s="24">
        <v>0</v>
      </c>
      <c r="I11" s="24">
        <f t="shared" si="1"/>
        <v>0</v>
      </c>
      <c r="J11" s="25">
        <f t="shared" si="2"/>
        <v>0</v>
      </c>
      <c r="K11" s="26">
        <f t="shared" si="3"/>
        <v>2201100</v>
      </c>
      <c r="L11" s="27" t="s">
        <v>22</v>
      </c>
    </row>
    <row r="12" spans="1:12" ht="16.5" customHeight="1" x14ac:dyDescent="0.3">
      <c r="A12" s="8">
        <v>11</v>
      </c>
      <c r="B12" s="11">
        <v>804</v>
      </c>
      <c r="C12" s="12">
        <v>8</v>
      </c>
      <c r="D12" s="9" t="s">
        <v>9</v>
      </c>
      <c r="E12" s="9">
        <v>667</v>
      </c>
      <c r="F12" s="9">
        <f t="shared" si="0"/>
        <v>733.7</v>
      </c>
      <c r="G12" s="23" t="e">
        <f>#REF!</f>
        <v>#REF!</v>
      </c>
      <c r="H12" s="24">
        <v>0</v>
      </c>
      <c r="I12" s="24">
        <f t="shared" si="1"/>
        <v>0</v>
      </c>
      <c r="J12" s="25">
        <f t="shared" si="2"/>
        <v>0</v>
      </c>
      <c r="K12" s="26">
        <f t="shared" si="3"/>
        <v>2201100</v>
      </c>
      <c r="L12" s="27" t="s">
        <v>22</v>
      </c>
    </row>
    <row r="13" spans="1:12" ht="16.5" customHeight="1" x14ac:dyDescent="0.3">
      <c r="A13" s="8">
        <v>12</v>
      </c>
      <c r="B13" s="11">
        <v>904</v>
      </c>
      <c r="C13" s="12">
        <v>9</v>
      </c>
      <c r="D13" s="9" t="s">
        <v>9</v>
      </c>
      <c r="E13" s="9">
        <v>667</v>
      </c>
      <c r="F13" s="9">
        <f t="shared" si="0"/>
        <v>733.7</v>
      </c>
      <c r="G13" s="23" t="e">
        <f>#REF!</f>
        <v>#REF!</v>
      </c>
      <c r="H13" s="24">
        <v>0</v>
      </c>
      <c r="I13" s="24">
        <f t="shared" si="1"/>
        <v>0</v>
      </c>
      <c r="J13" s="25">
        <f t="shared" si="2"/>
        <v>0</v>
      </c>
      <c r="K13" s="26">
        <f t="shared" si="3"/>
        <v>2201100</v>
      </c>
      <c r="L13" s="27" t="s">
        <v>22</v>
      </c>
    </row>
    <row r="14" spans="1:12" x14ac:dyDescent="0.25">
      <c r="A14" s="17" t="s">
        <v>4</v>
      </c>
      <c r="B14" s="18"/>
      <c r="C14" s="18"/>
      <c r="D14" s="19"/>
      <c r="E14" s="13">
        <f>SUM(E2:E13)</f>
        <v>8406</v>
      </c>
      <c r="F14" s="13">
        <f>SUM(F2:F13)</f>
        <v>9246.6</v>
      </c>
      <c r="G14" s="28"/>
      <c r="H14" s="29">
        <f>SUM(H2:H13)</f>
        <v>0</v>
      </c>
      <c r="I14" s="29">
        <f>SUM(I2:I13)</f>
        <v>0</v>
      </c>
      <c r="J14" s="25"/>
      <c r="K14" s="30">
        <f>SUM(K2:K13)</f>
        <v>27739800</v>
      </c>
      <c r="L14" s="31"/>
    </row>
  </sheetData>
  <mergeCells count="1">
    <mergeCell ref="A14:D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K10"/>
  <sheetViews>
    <sheetView zoomScale="145" zoomScaleNormal="145" workbookViewId="0">
      <selection activeCell="I7" sqref="I7"/>
    </sheetView>
  </sheetViews>
  <sheetFormatPr defaultRowHeight="15" x14ac:dyDescent="0.25"/>
  <cols>
    <col min="2" max="2" width="16.28515625" style="1" customWidth="1"/>
    <col min="3" max="3" width="14" style="1" customWidth="1"/>
    <col min="4" max="4" width="10.5703125" style="1" customWidth="1"/>
    <col min="5" max="5" width="11.140625" style="1" customWidth="1"/>
    <col min="6" max="6" width="11.85546875" style="1" customWidth="1"/>
    <col min="7" max="7" width="24" style="1" customWidth="1"/>
    <col min="8" max="8" width="16.85546875" style="1" customWidth="1"/>
    <col min="9" max="9" width="19" style="1" customWidth="1"/>
    <col min="10" max="10" width="9.140625" style="1"/>
    <col min="11" max="11" width="17.28515625" style="1" bestFit="1" customWidth="1"/>
    <col min="13" max="13" width="16.140625" customWidth="1"/>
  </cols>
  <sheetData>
    <row r="2" spans="2:11" s="1" customFormat="1" ht="36.75" customHeight="1" x14ac:dyDescent="0.25">
      <c r="B2" s="35" t="s">
        <v>35</v>
      </c>
      <c r="C2" s="35" t="s">
        <v>2</v>
      </c>
      <c r="D2" s="36" t="s">
        <v>5</v>
      </c>
      <c r="E2" s="36" t="s">
        <v>6</v>
      </c>
      <c r="F2" s="36" t="s">
        <v>7</v>
      </c>
      <c r="G2" s="37" t="s">
        <v>33</v>
      </c>
      <c r="H2" s="38" t="s">
        <v>34</v>
      </c>
      <c r="I2" s="39" t="s">
        <v>27</v>
      </c>
    </row>
    <row r="3" spans="2:11" s="1" customFormat="1" ht="37.5" customHeight="1" x14ac:dyDescent="0.25">
      <c r="B3" s="35" t="s">
        <v>29</v>
      </c>
      <c r="C3" s="36" t="s">
        <v>31</v>
      </c>
      <c r="D3" s="51">
        <f>15+8</f>
        <v>23</v>
      </c>
      <c r="E3" s="40">
        <v>18597</v>
      </c>
      <c r="F3" s="41">
        <v>20457</v>
      </c>
      <c r="G3" s="42">
        <v>670182300</v>
      </c>
      <c r="H3" s="43">
        <v>804218760</v>
      </c>
      <c r="I3" s="42"/>
    </row>
    <row r="4" spans="2:11" ht="19.5" x14ac:dyDescent="0.25">
      <c r="B4" s="35" t="s">
        <v>30</v>
      </c>
      <c r="C4" s="36" t="s">
        <v>32</v>
      </c>
      <c r="D4" s="51">
        <v>12</v>
      </c>
      <c r="E4" s="9">
        <v>8406</v>
      </c>
      <c r="F4" s="44">
        <v>9247</v>
      </c>
      <c r="G4" s="42">
        <v>0</v>
      </c>
      <c r="H4" s="43">
        <v>0</v>
      </c>
      <c r="I4" s="52"/>
    </row>
    <row r="5" spans="2:11" x14ac:dyDescent="0.25">
      <c r="B5" s="45" t="s">
        <v>4</v>
      </c>
      <c r="C5" s="46"/>
      <c r="D5" s="50">
        <f>SUM(D3:D4)</f>
        <v>35</v>
      </c>
      <c r="E5" s="49">
        <f t="shared" ref="E5:F5" si="0">SUM(E3:E4)</f>
        <v>27003</v>
      </c>
      <c r="F5" s="49">
        <f t="shared" si="0"/>
        <v>29704</v>
      </c>
      <c r="G5" s="48">
        <f t="shared" ref="G5:H5" si="1">SUM(G3:G4)</f>
        <v>670182300</v>
      </c>
      <c r="H5" s="48">
        <f t="shared" si="1"/>
        <v>804218760</v>
      </c>
      <c r="I5" s="47"/>
      <c r="K5" s="2"/>
    </row>
    <row r="7" spans="2:11" x14ac:dyDescent="0.25">
      <c r="I7" s="53">
        <f>F5*3000</f>
        <v>89112000</v>
      </c>
    </row>
    <row r="8" spans="2:11" x14ac:dyDescent="0.25">
      <c r="I8" s="3"/>
    </row>
    <row r="9" spans="2:11" x14ac:dyDescent="0.25">
      <c r="I9" s="3"/>
    </row>
    <row r="10" spans="2:11" x14ac:dyDescent="0.25">
      <c r="I10" s="3"/>
    </row>
  </sheetData>
  <mergeCells count="1">
    <mergeCell ref="B5:C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L2:AF13"/>
  <sheetViews>
    <sheetView topLeftCell="H1" workbookViewId="0">
      <selection activeCell="Q28" sqref="Q28"/>
    </sheetView>
  </sheetViews>
  <sheetFormatPr defaultRowHeight="15" x14ac:dyDescent="0.25"/>
  <sheetData>
    <row r="2" spans="12:32" ht="21" x14ac:dyDescent="0.35">
      <c r="L2" s="15" t="s">
        <v>19</v>
      </c>
      <c r="M2" s="16"/>
      <c r="N2" s="16"/>
      <c r="O2" s="16"/>
      <c r="P2" s="16"/>
      <c r="Q2" s="16"/>
    </row>
    <row r="12" spans="12:32" x14ac:dyDescent="0.25">
      <c r="AC12" t="s">
        <v>12</v>
      </c>
      <c r="AD12">
        <v>61.94</v>
      </c>
      <c r="AE12" s="14">
        <f>AD12*10.764</f>
        <v>666.72215999999992</v>
      </c>
      <c r="AF12">
        <v>1</v>
      </c>
    </row>
    <row r="13" spans="12:32" x14ac:dyDescent="0.25">
      <c r="AC13" s="5" t="s">
        <v>13</v>
      </c>
      <c r="AD13">
        <v>61.94</v>
      </c>
      <c r="AE13" s="14">
        <f>AD13*10.764</f>
        <v>666.72215999999992</v>
      </c>
      <c r="AF13">
        <v>8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1"/>
  <sheetViews>
    <sheetView zoomScale="130" zoomScaleNormal="130" workbookViewId="0">
      <selection activeCell="C8" sqref="C8:C11"/>
    </sheetView>
  </sheetViews>
  <sheetFormatPr defaultRowHeight="15" x14ac:dyDescent="0.25"/>
  <sheetData>
    <row r="1" spans="1:5" x14ac:dyDescent="0.25">
      <c r="A1" s="5" t="s">
        <v>14</v>
      </c>
    </row>
    <row r="2" spans="1:5" x14ac:dyDescent="0.25">
      <c r="A2" s="5" t="s">
        <v>17</v>
      </c>
      <c r="B2">
        <v>1</v>
      </c>
      <c r="C2" t="s">
        <v>15</v>
      </c>
      <c r="D2">
        <v>0</v>
      </c>
      <c r="E2" s="14">
        <f>D2*10.764</f>
        <v>0</v>
      </c>
    </row>
    <row r="3" spans="1:5" x14ac:dyDescent="0.25">
      <c r="B3">
        <v>2</v>
      </c>
      <c r="C3" t="s">
        <v>9</v>
      </c>
      <c r="D3">
        <v>66.84</v>
      </c>
      <c r="E3" s="14">
        <f>D3*10.764</f>
        <v>719.46576000000005</v>
      </c>
    </row>
    <row r="4" spans="1:5" x14ac:dyDescent="0.25">
      <c r="B4">
        <v>3</v>
      </c>
      <c r="C4" t="s">
        <v>11</v>
      </c>
      <c r="D4">
        <v>95.22</v>
      </c>
      <c r="E4" s="14">
        <f>D4*10.764</f>
        <v>1024.9480799999999</v>
      </c>
    </row>
    <row r="5" spans="1:5" x14ac:dyDescent="0.25">
      <c r="B5">
        <v>4</v>
      </c>
      <c r="C5" t="s">
        <v>9</v>
      </c>
      <c r="D5">
        <v>61.94</v>
      </c>
      <c r="E5" s="14">
        <f>D5*10.764</f>
        <v>666.72215999999992</v>
      </c>
    </row>
    <row r="7" spans="1:5" x14ac:dyDescent="0.25">
      <c r="A7" s="5" t="s">
        <v>16</v>
      </c>
    </row>
    <row r="8" spans="1:5" x14ac:dyDescent="0.25">
      <c r="A8" t="s">
        <v>18</v>
      </c>
      <c r="B8">
        <v>1</v>
      </c>
      <c r="C8" t="s">
        <v>9</v>
      </c>
      <c r="D8">
        <v>61.58</v>
      </c>
      <c r="E8" s="14">
        <f>D8*10.764</f>
        <v>662.8471199999999</v>
      </c>
    </row>
    <row r="9" spans="1:5" x14ac:dyDescent="0.25">
      <c r="B9">
        <v>2</v>
      </c>
      <c r="C9" t="s">
        <v>9</v>
      </c>
      <c r="D9">
        <v>66.84</v>
      </c>
      <c r="E9" s="14">
        <f>D9*10.764</f>
        <v>719.46576000000005</v>
      </c>
    </row>
    <row r="10" spans="1:5" x14ac:dyDescent="0.25">
      <c r="B10">
        <v>3</v>
      </c>
      <c r="C10" t="s">
        <v>11</v>
      </c>
      <c r="D10">
        <v>95.22</v>
      </c>
      <c r="E10" s="14">
        <f>D10*10.764</f>
        <v>1024.9480799999999</v>
      </c>
    </row>
    <row r="11" spans="1:5" x14ac:dyDescent="0.25">
      <c r="B11">
        <v>4</v>
      </c>
      <c r="C11" t="s">
        <v>9</v>
      </c>
      <c r="D11">
        <v>61.94</v>
      </c>
      <c r="E11" s="14">
        <f>D11*10.764</f>
        <v>666.72215999999992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A16"/>
  <sheetViews>
    <sheetView workbookViewId="0">
      <selection sqref="A1:T1048576"/>
    </sheetView>
  </sheetViews>
  <sheetFormatPr defaultRowHeight="15" x14ac:dyDescent="0.25"/>
  <sheetData>
    <row r="3" s="4" customFormat="1" x14ac:dyDescent="0.25"/>
    <row r="4" s="4" customFormat="1" x14ac:dyDescent="0.25"/>
    <row r="5" s="4" customFormat="1" x14ac:dyDescent="0.25"/>
    <row r="6" s="4" customFormat="1" x14ac:dyDescent="0.25"/>
    <row r="7" s="4" customFormat="1" x14ac:dyDescent="0.25"/>
    <row r="8" s="4" customFormat="1" x14ac:dyDescent="0.25"/>
    <row r="9" s="4" customFormat="1" x14ac:dyDescent="0.25"/>
    <row r="10" s="4" customFormat="1" x14ac:dyDescent="0.25"/>
    <row r="11" s="4" customFormat="1" x14ac:dyDescent="0.25"/>
    <row r="12" s="4" customFormat="1" x14ac:dyDescent="0.25"/>
    <row r="13" s="4" customFormat="1" x14ac:dyDescent="0.25"/>
    <row r="14" s="4" customFormat="1" x14ac:dyDescent="0.25"/>
    <row r="15" s="4" customFormat="1" x14ac:dyDescent="0.25"/>
    <row r="16" s="4" customFormat="1" x14ac:dyDescent="0.25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9D60E-F93A-45A7-A7D4-652C79F91E6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Harmony</vt:lpstr>
      <vt:lpstr>Harmony (Sale)</vt:lpstr>
      <vt:lpstr>Harmony (Rehab)</vt:lpstr>
      <vt:lpstr>Total</vt:lpstr>
      <vt:lpstr>RERA</vt:lpstr>
      <vt:lpstr>Typical Floor</vt:lpstr>
      <vt:lpstr>Rates</vt:lpstr>
      <vt:lpstr>Sheet1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2024-06-28T10:21:30Z</dcterms:modified>
</cp:coreProperties>
</file>