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ne 2024\PARAS RAMESHCHANDRA VIRWADIYA - CBI\"/>
    </mc:Choice>
  </mc:AlternateContent>
  <xr:revisionPtr revIDLastSave="0" documentId="13_ncr:1_{AEB1028B-2BDB-4ADD-B533-13FD897C1B79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17" i="16" l="1"/>
  <c r="T8" i="15"/>
  <c r="F32" i="4" l="1"/>
  <c r="W30" i="4" l="1"/>
  <c r="P8" i="4" l="1"/>
  <c r="Q8" i="4" s="1"/>
  <c r="B8" i="4" s="1"/>
  <c r="C8" i="4" s="1"/>
  <c r="D8" i="4" s="1"/>
  <c r="J8" i="4"/>
  <c r="I8" i="4"/>
  <c r="E8" i="4"/>
  <c r="H8" i="4" s="1"/>
  <c r="A8" i="4"/>
  <c r="P7" i="4"/>
  <c r="Q7" i="4" s="1"/>
  <c r="B7" i="4" s="1"/>
  <c r="C7" i="4" s="1"/>
  <c r="D7" i="4" s="1"/>
  <c r="J7" i="4"/>
  <c r="I7" i="4"/>
  <c r="E7" i="4"/>
  <c r="A7" i="4"/>
  <c r="P23" i="4"/>
  <c r="Q23" i="4" s="1"/>
  <c r="B23" i="4" s="1"/>
  <c r="C23" i="4" s="1"/>
  <c r="D23" i="4" s="1"/>
  <c r="J23" i="4"/>
  <c r="I23" i="4"/>
  <c r="E23" i="4"/>
  <c r="A23" i="4"/>
  <c r="Q22" i="4"/>
  <c r="B22" i="4" s="1"/>
  <c r="C22" i="4" s="1"/>
  <c r="D22" i="4" s="1"/>
  <c r="J22" i="4"/>
  <c r="I22" i="4"/>
  <c r="E22" i="4"/>
  <c r="A22" i="4"/>
  <c r="Q21" i="4"/>
  <c r="B21" i="4" s="1"/>
  <c r="C21" i="4" s="1"/>
  <c r="D21" i="4" s="1"/>
  <c r="J21" i="4"/>
  <c r="I21" i="4"/>
  <c r="E21" i="4"/>
  <c r="A21" i="4"/>
  <c r="P6" i="4"/>
  <c r="Q6" i="4" s="1"/>
  <c r="B6" i="4" s="1"/>
  <c r="C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Q3" i="4"/>
  <c r="B3" i="4" s="1"/>
  <c r="C3" i="4" s="1"/>
  <c r="D3" i="4" s="1"/>
  <c r="J3" i="4"/>
  <c r="I3" i="4"/>
  <c r="E3" i="4"/>
  <c r="A3" i="4"/>
  <c r="H7" i="4" l="1"/>
  <c r="H23" i="4"/>
  <c r="F7" i="4"/>
  <c r="F8" i="4"/>
  <c r="G7" i="4"/>
  <c r="G8" i="4"/>
  <c r="H5" i="4"/>
  <c r="H21" i="4"/>
  <c r="H22" i="4"/>
  <c r="G5" i="4"/>
  <c r="F21" i="4"/>
  <c r="F22" i="4"/>
  <c r="F23" i="4"/>
  <c r="G21" i="4"/>
  <c r="G22" i="4"/>
  <c r="G23" i="4"/>
  <c r="H4" i="4"/>
  <c r="F6" i="4"/>
  <c r="H3" i="4"/>
  <c r="D6" i="4"/>
  <c r="H6" i="4" s="1"/>
  <c r="G6" i="4"/>
  <c r="F3" i="4"/>
  <c r="F4" i="4"/>
  <c r="F5" i="4"/>
  <c r="G3" i="4"/>
  <c r="G4" i="4"/>
  <c r="P12" i="4"/>
  <c r="Q12" i="4" s="1"/>
  <c r="B12" i="4" s="1"/>
  <c r="C12" i="4" s="1"/>
  <c r="D12" i="4" s="1"/>
  <c r="J12" i="4"/>
  <c r="I12" i="4"/>
  <c r="E12" i="4"/>
  <c r="A12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Q20" i="4"/>
  <c r="B20" i="4" s="1"/>
  <c r="C20" i="4" s="1"/>
  <c r="D20" i="4" s="1"/>
  <c r="J20" i="4"/>
  <c r="I20" i="4"/>
  <c r="E20" i="4"/>
  <c r="A20" i="4"/>
  <c r="Q19" i="4"/>
  <c r="B19" i="4" s="1"/>
  <c r="C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Q15" i="4"/>
  <c r="B15" i="4" s="1"/>
  <c r="C15" i="4" s="1"/>
  <c r="D15" i="4" s="1"/>
  <c r="J15" i="4"/>
  <c r="I15" i="4"/>
  <c r="E15" i="4"/>
  <c r="A15" i="4"/>
  <c r="P13" i="4"/>
  <c r="Q13" i="4" s="1"/>
  <c r="B13" i="4" s="1"/>
  <c r="C13" i="4" s="1"/>
  <c r="J13" i="4"/>
  <c r="I13" i="4"/>
  <c r="E13" i="4"/>
  <c r="A13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9" i="4"/>
  <c r="Q9" i="4" s="1"/>
  <c r="B9" i="4" s="1"/>
  <c r="C9" i="4" s="1"/>
  <c r="J9" i="4"/>
  <c r="I9" i="4"/>
  <c r="E9" i="4"/>
  <c r="A9" i="4"/>
  <c r="F9" i="4" l="1"/>
  <c r="H26" i="4"/>
  <c r="H17" i="4"/>
  <c r="F13" i="4"/>
  <c r="H18" i="4"/>
  <c r="H25" i="4"/>
  <c r="H12" i="4"/>
  <c r="F12" i="4"/>
  <c r="G12" i="4"/>
  <c r="H15" i="4"/>
  <c r="H16" i="4"/>
  <c r="H20" i="4"/>
  <c r="H27" i="4"/>
  <c r="H24" i="4"/>
  <c r="D19" i="4"/>
  <c r="H19" i="4" s="1"/>
  <c r="G19" i="4"/>
  <c r="F15" i="4"/>
  <c r="F16" i="4"/>
  <c r="F17" i="4"/>
  <c r="F18" i="4"/>
  <c r="F19" i="4"/>
  <c r="F20" i="4"/>
  <c r="F24" i="4"/>
  <c r="F25" i="4"/>
  <c r="F26" i="4"/>
  <c r="F27" i="4"/>
  <c r="G16" i="4"/>
  <c r="G18" i="4"/>
  <c r="G20" i="4"/>
  <c r="G24" i="4"/>
  <c r="G25" i="4"/>
  <c r="G26" i="4"/>
  <c r="G27" i="4"/>
  <c r="G15" i="4"/>
  <c r="G17" i="4"/>
  <c r="D10" i="4"/>
  <c r="H10" i="4" s="1"/>
  <c r="G10" i="4"/>
  <c r="F10" i="4"/>
  <c r="D11" i="4"/>
  <c r="H11" i="4" s="1"/>
  <c r="G11" i="4"/>
  <c r="F11" i="4"/>
  <c r="D9" i="4"/>
  <c r="H9" i="4" s="1"/>
  <c r="G9" i="4"/>
  <c r="D13" i="4"/>
  <c r="H13" i="4" s="1"/>
  <c r="G13" i="4"/>
  <c r="R38" i="4"/>
  <c r="Q38" i="4"/>
  <c r="W48" i="4"/>
  <c r="W32" i="4"/>
  <c r="W35" i="4" s="1"/>
  <c r="W36" i="4" s="1"/>
  <c r="W31" i="4"/>
  <c r="W39" i="4"/>
  <c r="S38" i="4" l="1"/>
  <c r="S39" i="4" s="1"/>
  <c r="S41" i="4" s="1"/>
  <c r="W33" i="4"/>
  <c r="W37" i="4"/>
  <c r="W38" i="4" s="1"/>
  <c r="W41" i="4" s="1"/>
  <c r="W44" i="4" s="1"/>
  <c r="W45" i="4" s="1"/>
  <c r="S40" i="4" l="1"/>
  <c r="W50" i="4" l="1"/>
  <c r="W46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<sst xmlns="http://schemas.openxmlformats.org/spreadsheetml/2006/main" count="49" uniqueCount="42">
  <si>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</si>
  <si>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</si>
  <si>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</si>
  <si>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</si>
  <si>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</si>
  <si>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</si>
  <si>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</si>
  <si>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</si>
  <si>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</si>
  <si>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</si>
  <si>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</si>
  <si>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</si>
  <si>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</si>
  <si>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</si>
  <si>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</si>
  <si>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</si>
  <si>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</si>
  <si>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</si>
  <si>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</si>
  <si>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</si>
  <si>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</si>
  <si>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</si>
  <si>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</si>
  <si>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</si>
  <si>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</si>
  <si>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</si>
  <si>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</si>
  <si>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</si>
  <si>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</si>
  <si>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</si>
  <si>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</si>
  <si>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</si>
  <si>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</si>
  <si>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</si>
  <si>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</si>
  <si>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</si>
  <si>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</si>
  <si>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</si>
  <si>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Agree BUA</t>
  </si>
  <si>
    <t>Central Bank Of India ( Mira Road Branch ) - MR PARAS RAMESHCHANDRA VIRWADIYA</t>
  </si>
  <si>
    <t>As per OC</t>
  </si>
  <si>
    <t>rate on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</si>
</sst>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39</xdr:row>
      <xdr:rowOff>48605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D1E30E-19E2-48BE-9461-DDA0DE61D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70209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191718</xdr:colOff>
      <xdr:row>41</xdr:row>
      <xdr:rowOff>134299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F695CE-151F-4145-A7A9-CC81C13F5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26118" cy="68017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248876</xdr:colOff>
      <xdr:row>36</xdr:row>
      <xdr:rowOff>153352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4B8925-0BC3-4D6B-8481-331DDEDE1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83276" cy="682085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35</xdr:row>
      <xdr:rowOff>86594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1A5D74-1415-4971-9D46-4024F4422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623021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248876</xdr:colOff>
      <xdr:row>48</xdr:row>
      <xdr:rowOff>143985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F08FA4-C7BA-4FBB-AFAA-1E8E78CBE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83276" cy="795448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229823</xdr:colOff>
      <xdr:row>42</xdr:row>
      <xdr:rowOff>115433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64EA1F-D15D-4082-A07D-19D0969D4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64223" cy="81164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43</xdr:row>
      <xdr:rowOff>182117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2504CC-B551-4E7B-8222-63F6A6428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818311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43</xdr:row>
      <xdr:rowOff>144012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BF772E-05B2-4F96-8BF7-E01EF94A1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814501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41</xdr:row>
      <xdr:rowOff>77274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AD7583-8BED-47B0-A6CB-6B0D44A10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76972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0"/>
  <sheetViews>
    <sheetView tabSelected="1" zoomScaleNormal="100" workbookViewId="0">
      <selection activeCell="U20" sqref="U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x14ac:dyDescent="0.25">
      <c r="A3" s="4">
        <f t="shared" ref="A3:A8" si="0">N3</f>
        <v>0</v>
      </c>
      <c r="B3" s="4">
        <f t="shared" ref="B3:B8" si="1">Q3</f>
        <v>250</v>
      </c>
      <c r="C3" s="4">
        <f t="shared" ref="C3:C8" si="2">B3*1.2</f>
        <v>300</v>
      </c>
      <c r="D3" s="4">
        <f t="shared" ref="D3:D8" si="3">C3*1.2</f>
        <v>360</v>
      </c>
      <c r="E3" s="5">
        <f t="shared" ref="E3:E8" si="4">R3</f>
        <v>1200000</v>
      </c>
      <c r="F3" s="9">
        <f t="shared" ref="F3:F8" si="5">ROUND((E3/B3),0)</f>
        <v>4800</v>
      </c>
      <c r="G3" s="9">
        <f t="shared" ref="G3:G8" si="6">ROUND((E3/C3),0)</f>
        <v>4000</v>
      </c>
      <c r="H3" s="9">
        <f t="shared" ref="H3:H8" si="7">ROUND((E3/D3),0)</f>
        <v>3333</v>
      </c>
      <c r="I3" s="4" t="e">
        <f>#REF!</f>
        <v>#REF!</v>
      </c>
      <c r="J3" s="4">
        <f t="shared" ref="J3:J8" si="8">S3</f>
        <v>0</v>
      </c>
      <c r="O3">
        <v>0</v>
      </c>
      <c r="P3">
        <v>300</v>
      </c>
      <c r="Q3">
        <f t="shared" ref="Q3:Q8" si="9">P3/1.2</f>
        <v>250</v>
      </c>
      <c r="R3" s="2">
        <v>1200000</v>
      </c>
    </row>
    <row r="4" spans="1:20" s="41" customFormat="1" x14ac:dyDescent="0.25">
      <c r="A4" s="42">
        <f t="shared" si="0"/>
        <v>0</v>
      </c>
      <c r="B4" s="42">
        <f t="shared" si="1"/>
        <v>358.33333333333337</v>
      </c>
      <c r="C4" s="42">
        <f t="shared" si="2"/>
        <v>430.00000000000006</v>
      </c>
      <c r="D4" s="42">
        <f t="shared" si="3"/>
        <v>516</v>
      </c>
      <c r="E4" s="43">
        <f t="shared" si="4"/>
        <v>4500000</v>
      </c>
      <c r="F4" s="42">
        <f t="shared" si="5"/>
        <v>12558</v>
      </c>
      <c r="G4" s="42">
        <f t="shared" si="6"/>
        <v>10465</v>
      </c>
      <c r="H4" s="42">
        <f t="shared" si="7"/>
        <v>8721</v>
      </c>
      <c r="I4" s="42" t="e">
        <f>#REF!</f>
        <v>#REF!</v>
      </c>
      <c r="J4" s="42">
        <f t="shared" si="8"/>
        <v>0</v>
      </c>
      <c r="O4" s="41">
        <v>0</v>
      </c>
      <c r="P4" s="41">
        <v>430</v>
      </c>
      <c r="Q4" s="41">
        <f t="shared" si="9"/>
        <v>358.33333333333337</v>
      </c>
      <c r="R4" s="44">
        <v>4500000</v>
      </c>
    </row>
    <row r="5" spans="1:20" x14ac:dyDescent="0.25">
      <c r="A5" s="4">
        <f t="shared" si="0"/>
        <v>0</v>
      </c>
      <c r="B5" s="4">
        <f t="shared" si="1"/>
        <v>250</v>
      </c>
      <c r="C5" s="4">
        <f t="shared" si="2"/>
        <v>300</v>
      </c>
      <c r="D5" s="4">
        <f t="shared" si="3"/>
        <v>360</v>
      </c>
      <c r="E5" s="5">
        <f t="shared" si="4"/>
        <v>2600000</v>
      </c>
      <c r="F5" s="9">
        <f t="shared" si="5"/>
        <v>10400</v>
      </c>
      <c r="G5" s="9">
        <f t="shared" si="6"/>
        <v>8667</v>
      </c>
      <c r="H5" s="9">
        <f t="shared" si="7"/>
        <v>7222</v>
      </c>
      <c r="I5" s="4" t="e">
        <f>#REF!</f>
        <v>#REF!</v>
      </c>
      <c r="J5" s="4">
        <f t="shared" si="8"/>
        <v>0</v>
      </c>
      <c r="O5">
        <v>0</v>
      </c>
      <c r="P5">
        <v>300</v>
      </c>
      <c r="Q5">
        <f t="shared" si="9"/>
        <v>250</v>
      </c>
      <c r="R5" s="2">
        <v>2600000</v>
      </c>
    </row>
    <row r="6" spans="1:20" s="49" customFormat="1" x14ac:dyDescent="0.25">
      <c r="A6" s="9">
        <f t="shared" si="0"/>
        <v>0</v>
      </c>
      <c r="B6" s="9">
        <f t="shared" si="1"/>
        <v>298.61111111111114</v>
      </c>
      <c r="C6" s="9">
        <f t="shared" si="2"/>
        <v>358.33333333333337</v>
      </c>
      <c r="D6" s="9">
        <f t="shared" si="3"/>
        <v>430.00000000000006</v>
      </c>
      <c r="E6" s="48">
        <f t="shared" si="4"/>
        <v>4500000</v>
      </c>
      <c r="F6" s="9">
        <f t="shared" si="5"/>
        <v>15070</v>
      </c>
      <c r="G6" s="9">
        <f t="shared" si="6"/>
        <v>12558</v>
      </c>
      <c r="H6" s="9">
        <f t="shared" si="7"/>
        <v>10465</v>
      </c>
      <c r="I6" s="9" t="e">
        <f>#REF!</f>
        <v>#REF!</v>
      </c>
      <c r="J6" s="9">
        <f t="shared" si="8"/>
        <v>0</v>
      </c>
      <c r="O6" s="49">
        <v>430</v>
      </c>
      <c r="P6" s="49">
        <f t="shared" ref="P6:P8" si="10">O6/1.2</f>
        <v>358.33333333333337</v>
      </c>
      <c r="Q6" s="49">
        <f t="shared" si="9"/>
        <v>298.61111111111114</v>
      </c>
      <c r="R6" s="50">
        <v>4500000</v>
      </c>
    </row>
    <row r="7" spans="1:20" x14ac:dyDescent="0.25">
      <c r="A7" s="4">
        <f t="shared" si="0"/>
        <v>0</v>
      </c>
      <c r="B7" s="4">
        <f t="shared" si="1"/>
        <v>208.33333333333334</v>
      </c>
      <c r="C7" s="4">
        <f t="shared" si="2"/>
        <v>250</v>
      </c>
      <c r="D7" s="4">
        <f t="shared" si="3"/>
        <v>300</v>
      </c>
      <c r="E7" s="5">
        <f t="shared" si="4"/>
        <v>2600000</v>
      </c>
      <c r="F7" s="9">
        <f t="shared" si="5"/>
        <v>12480</v>
      </c>
      <c r="G7" s="9">
        <f t="shared" si="6"/>
        <v>10400</v>
      </c>
      <c r="H7" s="9">
        <f t="shared" si="7"/>
        <v>8667</v>
      </c>
      <c r="I7" s="4" t="e">
        <f>#REF!</f>
        <v>#REF!</v>
      </c>
      <c r="J7" s="4">
        <f t="shared" si="8"/>
        <v>0</v>
      </c>
      <c r="O7">
        <v>300</v>
      </c>
      <c r="P7">
        <f t="shared" si="10"/>
        <v>250</v>
      </c>
      <c r="Q7">
        <f t="shared" si="9"/>
        <v>208.33333333333334</v>
      </c>
      <c r="R7" s="2">
        <v>2600000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9" t="e">
        <f t="shared" si="5"/>
        <v>#DIV/0!</v>
      </c>
      <c r="G8" s="9" t="e">
        <f t="shared" si="6"/>
        <v>#DIV/0!</v>
      </c>
      <c r="H8" s="9" t="e">
        <f t="shared" si="7"/>
        <v>#DIV/0!</v>
      </c>
      <c r="I8" s="4" t="e">
        <f>#REF!</f>
        <v>#REF!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</row>
    <row r="9" spans="1:20" x14ac:dyDescent="0.25">
      <c r="A9" s="4">
        <f t="shared" ref="A9:A13" si="11">N9</f>
        <v>0</v>
      </c>
      <c r="B9" s="4">
        <f t="shared" ref="B9:B13" si="12">Q9</f>
        <v>0</v>
      </c>
      <c r="C9" s="4">
        <f t="shared" ref="C9:C13" si="13">B9*1.2</f>
        <v>0</v>
      </c>
      <c r="D9" s="4">
        <f t="shared" ref="D9:D13" si="14">C9*1.2</f>
        <v>0</v>
      </c>
      <c r="E9" s="5">
        <f t="shared" ref="E9:E13" si="15">R9</f>
        <v>0</v>
      </c>
      <c r="F9" s="9" t="e">
        <f t="shared" ref="F9:F13" si="16">ROUND((E9/B9),0)</f>
        <v>#DIV/0!</v>
      </c>
      <c r="G9" s="9" t="e">
        <f t="shared" ref="G9:G13" si="17">ROUND((E9/C9),0)</f>
        <v>#DIV/0!</v>
      </c>
      <c r="H9" s="9" t="e">
        <f t="shared" ref="H9:H13" si="18">ROUND((E9/D9),0)</f>
        <v>#DIV/0!</v>
      </c>
      <c r="I9" s="4" t="e">
        <f>#REF!</f>
        <v>#REF!</v>
      </c>
      <c r="J9" s="4">
        <f t="shared" ref="J9:J13" si="19">S9</f>
        <v>0</v>
      </c>
      <c r="O9">
        <v>0</v>
      </c>
      <c r="P9">
        <f t="shared" ref="P9:Q13" si="20">O9/1.2</f>
        <v>0</v>
      </c>
      <c r="Q9">
        <f t="shared" si="20"/>
        <v>0</v>
      </c>
      <c r="R9" s="2">
        <v>0</v>
      </c>
    </row>
    <row r="10" spans="1:20" x14ac:dyDescent="0.25">
      <c r="A10" s="4">
        <f t="shared" si="11"/>
        <v>0</v>
      </c>
      <c r="B10" s="4">
        <f t="shared" si="12"/>
        <v>0</v>
      </c>
      <c r="C10" s="4">
        <f t="shared" si="13"/>
        <v>0</v>
      </c>
      <c r="D10" s="4">
        <f t="shared" si="14"/>
        <v>0</v>
      </c>
      <c r="E10" s="5">
        <f t="shared" si="15"/>
        <v>0</v>
      </c>
      <c r="F10" s="9" t="e">
        <f t="shared" si="16"/>
        <v>#DIV/0!</v>
      </c>
      <c r="G10" s="9" t="e">
        <f t="shared" si="17"/>
        <v>#DIV/0!</v>
      </c>
      <c r="H10" s="9" t="e">
        <f t="shared" si="18"/>
        <v>#DIV/0!</v>
      </c>
      <c r="I10" s="4" t="e">
        <f>#REF!</f>
        <v>#REF!</v>
      </c>
      <c r="J10" s="4">
        <f t="shared" si="19"/>
        <v>0</v>
      </c>
      <c r="O10">
        <v>0</v>
      </c>
      <c r="P10">
        <f t="shared" si="20"/>
        <v>0</v>
      </c>
      <c r="Q10">
        <f t="shared" si="20"/>
        <v>0</v>
      </c>
      <c r="R10" s="2">
        <v>0</v>
      </c>
    </row>
    <row r="11" spans="1:20" x14ac:dyDescent="0.25">
      <c r="A11" s="4">
        <f t="shared" si="11"/>
        <v>0</v>
      </c>
      <c r="B11" s="4">
        <f t="shared" si="12"/>
        <v>0</v>
      </c>
      <c r="C11" s="4">
        <f t="shared" si="13"/>
        <v>0</v>
      </c>
      <c r="D11" s="4">
        <f t="shared" si="14"/>
        <v>0</v>
      </c>
      <c r="E11" s="5">
        <f t="shared" si="15"/>
        <v>0</v>
      </c>
      <c r="F11" s="9" t="e">
        <f t="shared" si="16"/>
        <v>#DIV/0!</v>
      </c>
      <c r="G11" s="9" t="e">
        <f t="shared" si="17"/>
        <v>#DIV/0!</v>
      </c>
      <c r="H11" s="9" t="e">
        <f t="shared" si="18"/>
        <v>#DIV/0!</v>
      </c>
      <c r="I11" s="4" t="e">
        <f>#REF!</f>
        <v>#REF!</v>
      </c>
      <c r="J11" s="4">
        <f t="shared" si="19"/>
        <v>0</v>
      </c>
      <c r="O11">
        <v>0</v>
      </c>
      <c r="P11">
        <f t="shared" si="20"/>
        <v>0</v>
      </c>
      <c r="Q11">
        <f t="shared" si="20"/>
        <v>0</v>
      </c>
      <c r="R11" s="2">
        <v>0</v>
      </c>
    </row>
    <row r="12" spans="1:20" x14ac:dyDescent="0.25">
      <c r="A12" s="4">
        <f t="shared" ref="A12" si="21">N12</f>
        <v>0</v>
      </c>
      <c r="B12" s="4">
        <f t="shared" ref="B12" si="22">Q12</f>
        <v>0</v>
      </c>
      <c r="C12" s="4">
        <f t="shared" ref="C12" si="23">B12*1.2</f>
        <v>0</v>
      </c>
      <c r="D12" s="4">
        <f t="shared" ref="D12" si="24">C12*1.2</f>
        <v>0</v>
      </c>
      <c r="E12" s="5">
        <f t="shared" ref="E12" si="25">R12</f>
        <v>0</v>
      </c>
      <c r="F12" s="9" t="e">
        <f t="shared" ref="F12" si="26">ROUND((E12/B12),0)</f>
        <v>#DIV/0!</v>
      </c>
      <c r="G12" s="9" t="e">
        <f t="shared" ref="G12" si="27">ROUND((E12/C12),0)</f>
        <v>#DIV/0!</v>
      </c>
      <c r="H12" s="9" t="e">
        <f t="shared" ref="H12" si="28">ROUND((E12/D12),0)</f>
        <v>#DIV/0!</v>
      </c>
      <c r="I12" s="4" t="e">
        <f>#REF!</f>
        <v>#REF!</v>
      </c>
      <c r="J12" s="4">
        <f t="shared" ref="J12" si="29">S12</f>
        <v>0</v>
      </c>
      <c r="O12">
        <v>0</v>
      </c>
      <c r="P12">
        <f t="shared" ref="P12" si="30">O12/1.2</f>
        <v>0</v>
      </c>
      <c r="Q12">
        <f t="shared" ref="Q12" si="31">P12/1.2</f>
        <v>0</v>
      </c>
      <c r="R12" s="2">
        <v>0</v>
      </c>
    </row>
    <row r="13" spans="1:20" x14ac:dyDescent="0.25">
      <c r="A13" s="4">
        <f t="shared" si="11"/>
        <v>0</v>
      </c>
      <c r="B13" s="4">
        <f t="shared" si="12"/>
        <v>0</v>
      </c>
      <c r="C13" s="4">
        <f t="shared" si="13"/>
        <v>0</v>
      </c>
      <c r="D13" s="4">
        <f t="shared" si="14"/>
        <v>0</v>
      </c>
      <c r="E13" s="5">
        <f t="shared" si="15"/>
        <v>0</v>
      </c>
      <c r="F13" s="9" t="e">
        <f t="shared" si="16"/>
        <v>#DIV/0!</v>
      </c>
      <c r="G13" s="9" t="e">
        <f t="shared" si="17"/>
        <v>#DIV/0!</v>
      </c>
      <c r="H13" s="9" t="e">
        <f t="shared" si="18"/>
        <v>#DIV/0!</v>
      </c>
      <c r="I13" s="4" t="e">
        <f>#REF!</f>
        <v>#REF!</v>
      </c>
      <c r="J13" s="4">
        <f t="shared" si="19"/>
        <v>0</v>
      </c>
      <c r="O13">
        <v>0</v>
      </c>
      <c r="P13">
        <f t="shared" si="20"/>
        <v>0</v>
      </c>
      <c r="Q13">
        <f t="shared" si="20"/>
        <v>0</v>
      </c>
      <c r="R13" s="2">
        <v>0</v>
      </c>
    </row>
    <row r="14" spans="1:20" ht="36.75" customHeight="1" x14ac:dyDescent="0.25">
      <c r="A14" s="45" t="s">
        <v>37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</row>
    <row r="15" spans="1:20" x14ac:dyDescent="0.25">
      <c r="A15" s="4">
        <f t="shared" ref="A15:A27" si="32">N15</f>
        <v>0</v>
      </c>
      <c r="B15" s="4">
        <f t="shared" ref="B15:B27" si="33">Q15</f>
        <v>479.16666666666669</v>
      </c>
      <c r="C15" s="4">
        <f>B15*1.2</f>
        <v>575</v>
      </c>
      <c r="D15" s="4">
        <f t="shared" ref="D15:D27" si="34">C15*1.2</f>
        <v>690</v>
      </c>
      <c r="E15" s="5">
        <f t="shared" ref="E15:E27" si="35">R15</f>
        <v>5900000</v>
      </c>
      <c r="F15" s="9">
        <f t="shared" ref="F15:F27" si="36">ROUND((E15/B15),0)</f>
        <v>12313</v>
      </c>
      <c r="G15" s="9">
        <f t="shared" ref="G15:G27" si="37">ROUND((E15/C15),0)</f>
        <v>10261</v>
      </c>
      <c r="H15" s="9">
        <f t="shared" ref="H15:H27" si="38">ROUND((E15/D15),0)</f>
        <v>8551</v>
      </c>
      <c r="I15" s="4" t="e">
        <f>#REF!</f>
        <v>#REF!</v>
      </c>
      <c r="J15" s="4">
        <f t="shared" ref="J15:J27" si="39">S15</f>
        <v>0</v>
      </c>
      <c r="O15">
        <v>0</v>
      </c>
      <c r="P15">
        <v>575</v>
      </c>
      <c r="Q15">
        <f t="shared" ref="P15:Q27" si="40">P15/1.2</f>
        <v>479.16666666666669</v>
      </c>
      <c r="R15" s="2">
        <v>5900000</v>
      </c>
    </row>
    <row r="16" spans="1:20" s="41" customFormat="1" x14ac:dyDescent="0.25">
      <c r="A16" s="42">
        <f t="shared" si="32"/>
        <v>0</v>
      </c>
      <c r="B16" s="42">
        <f t="shared" si="33"/>
        <v>245</v>
      </c>
      <c r="C16" s="42">
        <f t="shared" ref="C16:C27" si="41">B16*1.2</f>
        <v>294</v>
      </c>
      <c r="D16" s="42">
        <f t="shared" si="34"/>
        <v>352.8</v>
      </c>
      <c r="E16" s="43">
        <f t="shared" si="35"/>
        <v>4000000</v>
      </c>
      <c r="F16" s="42">
        <f t="shared" si="36"/>
        <v>16327</v>
      </c>
      <c r="G16" s="42">
        <f t="shared" si="37"/>
        <v>13605</v>
      </c>
      <c r="H16" s="42">
        <f t="shared" si="38"/>
        <v>11338</v>
      </c>
      <c r="I16" s="42" t="e">
        <f>#REF!</f>
        <v>#REF!</v>
      </c>
      <c r="J16" s="42">
        <f t="shared" si="39"/>
        <v>0</v>
      </c>
      <c r="O16" s="41">
        <v>0</v>
      </c>
      <c r="P16" s="41">
        <f t="shared" si="40"/>
        <v>0</v>
      </c>
      <c r="Q16" s="41">
        <v>245</v>
      </c>
      <c r="R16" s="44">
        <v>4000000</v>
      </c>
    </row>
    <row r="17" spans="1:24" s="49" customFormat="1" x14ac:dyDescent="0.25">
      <c r="A17" s="9">
        <f t="shared" si="32"/>
        <v>0</v>
      </c>
      <c r="B17" s="9">
        <f t="shared" si="33"/>
        <v>400</v>
      </c>
      <c r="C17" s="9">
        <f t="shared" si="41"/>
        <v>480</v>
      </c>
      <c r="D17" s="9">
        <f t="shared" si="34"/>
        <v>576</v>
      </c>
      <c r="E17" s="48">
        <f t="shared" si="35"/>
        <v>6500000</v>
      </c>
      <c r="F17" s="9">
        <f t="shared" si="36"/>
        <v>16250</v>
      </c>
      <c r="G17" s="9">
        <f t="shared" si="37"/>
        <v>13542</v>
      </c>
      <c r="H17" s="9">
        <f t="shared" si="38"/>
        <v>11285</v>
      </c>
      <c r="I17" s="9" t="e">
        <f>#REF!</f>
        <v>#REF!</v>
      </c>
      <c r="J17" s="9">
        <f t="shared" si="39"/>
        <v>0</v>
      </c>
      <c r="O17" s="49">
        <v>0</v>
      </c>
      <c r="P17" s="49">
        <f t="shared" si="40"/>
        <v>0</v>
      </c>
      <c r="Q17" s="49">
        <v>400</v>
      </c>
      <c r="R17" s="50">
        <v>6500000</v>
      </c>
    </row>
    <row r="18" spans="1:24" x14ac:dyDescent="0.25">
      <c r="A18" s="4">
        <f t="shared" si="32"/>
        <v>0</v>
      </c>
      <c r="B18" s="4">
        <f t="shared" si="33"/>
        <v>491.66666666666669</v>
      </c>
      <c r="C18" s="4">
        <f t="shared" si="41"/>
        <v>590</v>
      </c>
      <c r="D18" s="4">
        <f t="shared" si="34"/>
        <v>708</v>
      </c>
      <c r="E18" s="5">
        <f t="shared" si="35"/>
        <v>7000000</v>
      </c>
      <c r="F18" s="9">
        <f t="shared" si="36"/>
        <v>14237</v>
      </c>
      <c r="G18" s="9">
        <f t="shared" si="37"/>
        <v>11864</v>
      </c>
      <c r="H18" s="9">
        <f t="shared" si="38"/>
        <v>9887</v>
      </c>
      <c r="I18" s="4" t="e">
        <f>#REF!</f>
        <v>#REF!</v>
      </c>
      <c r="J18" s="4">
        <f t="shared" si="39"/>
        <v>0</v>
      </c>
      <c r="O18">
        <v>0</v>
      </c>
      <c r="P18">
        <v>590</v>
      </c>
      <c r="Q18">
        <f t="shared" si="40"/>
        <v>491.66666666666669</v>
      </c>
      <c r="R18" s="2">
        <v>7000000</v>
      </c>
    </row>
    <row r="19" spans="1:24" s="49" customFormat="1" x14ac:dyDescent="0.25">
      <c r="A19" s="9">
        <f t="shared" si="32"/>
        <v>0</v>
      </c>
      <c r="B19" s="9">
        <f t="shared" si="33"/>
        <v>650</v>
      </c>
      <c r="C19" s="9">
        <f t="shared" si="41"/>
        <v>780</v>
      </c>
      <c r="D19" s="9">
        <f t="shared" si="34"/>
        <v>936</v>
      </c>
      <c r="E19" s="48">
        <f t="shared" si="35"/>
        <v>9800000</v>
      </c>
      <c r="F19" s="9">
        <f t="shared" si="36"/>
        <v>15077</v>
      </c>
      <c r="G19" s="9">
        <f t="shared" si="37"/>
        <v>12564</v>
      </c>
      <c r="H19" s="9">
        <f t="shared" si="38"/>
        <v>10470</v>
      </c>
      <c r="I19" s="9" t="e">
        <f>#REF!</f>
        <v>#REF!</v>
      </c>
      <c r="J19" s="9">
        <f t="shared" si="39"/>
        <v>0</v>
      </c>
      <c r="O19" s="49">
        <v>0</v>
      </c>
      <c r="P19" s="49">
        <v>780</v>
      </c>
      <c r="Q19" s="49">
        <f t="shared" si="40"/>
        <v>650</v>
      </c>
      <c r="R19" s="50">
        <v>9800000</v>
      </c>
    </row>
    <row r="20" spans="1:24" x14ac:dyDescent="0.25">
      <c r="A20" s="4">
        <f t="shared" si="32"/>
        <v>0</v>
      </c>
      <c r="B20" s="4">
        <f t="shared" si="33"/>
        <v>625</v>
      </c>
      <c r="C20" s="4">
        <f t="shared" si="41"/>
        <v>750</v>
      </c>
      <c r="D20" s="4">
        <f t="shared" si="34"/>
        <v>900</v>
      </c>
      <c r="E20" s="5">
        <f t="shared" si="35"/>
        <v>9000000</v>
      </c>
      <c r="F20" s="9">
        <f t="shared" si="36"/>
        <v>14400</v>
      </c>
      <c r="G20" s="9">
        <f t="shared" si="37"/>
        <v>12000</v>
      </c>
      <c r="H20" s="9">
        <f t="shared" si="38"/>
        <v>10000</v>
      </c>
      <c r="I20" s="4" t="e">
        <f>#REF!</f>
        <v>#REF!</v>
      </c>
      <c r="J20" s="4">
        <f t="shared" si="39"/>
        <v>0</v>
      </c>
      <c r="O20">
        <v>0</v>
      </c>
      <c r="P20">
        <v>750</v>
      </c>
      <c r="Q20">
        <f t="shared" si="40"/>
        <v>625</v>
      </c>
      <c r="R20" s="2">
        <v>9000000</v>
      </c>
    </row>
    <row r="21" spans="1:24" s="41" customFormat="1" x14ac:dyDescent="0.25">
      <c r="A21" s="42">
        <f t="shared" ref="A21:A23" si="42">N21</f>
        <v>0</v>
      </c>
      <c r="B21" s="42">
        <f t="shared" ref="B21:B23" si="43">Q21</f>
        <v>375</v>
      </c>
      <c r="C21" s="42">
        <f t="shared" ref="C21:C23" si="44">B21*1.2</f>
        <v>450</v>
      </c>
      <c r="D21" s="42">
        <f t="shared" ref="D21:D23" si="45">C21*1.2</f>
        <v>540</v>
      </c>
      <c r="E21" s="43">
        <f t="shared" ref="E21:E23" si="46">R21</f>
        <v>7000000</v>
      </c>
      <c r="F21" s="42">
        <f t="shared" ref="F21:F23" si="47">ROUND((E21/B21),0)</f>
        <v>18667</v>
      </c>
      <c r="G21" s="42">
        <f t="shared" ref="G21:G23" si="48">ROUND((E21/C21),0)</f>
        <v>15556</v>
      </c>
      <c r="H21" s="42">
        <f t="shared" ref="H21:H23" si="49">ROUND((E21/D21),0)</f>
        <v>12963</v>
      </c>
      <c r="I21" s="42" t="e">
        <f>#REF!</f>
        <v>#REF!</v>
      </c>
      <c r="J21" s="42">
        <f t="shared" ref="J21:J23" si="50">S21</f>
        <v>0</v>
      </c>
      <c r="O21" s="41">
        <v>0</v>
      </c>
      <c r="P21" s="41">
        <v>450</v>
      </c>
      <c r="Q21" s="41">
        <f t="shared" ref="Q21:Q23" si="51">P21/1.2</f>
        <v>375</v>
      </c>
      <c r="R21" s="44">
        <v>7000000</v>
      </c>
    </row>
    <row r="22" spans="1:24" x14ac:dyDescent="0.25">
      <c r="A22" s="4">
        <f t="shared" si="42"/>
        <v>0</v>
      </c>
      <c r="B22" s="4">
        <f t="shared" si="43"/>
        <v>733.33333333333337</v>
      </c>
      <c r="C22" s="4">
        <f t="shared" si="44"/>
        <v>880</v>
      </c>
      <c r="D22" s="4">
        <f t="shared" si="45"/>
        <v>1056</v>
      </c>
      <c r="E22" s="5">
        <f t="shared" si="46"/>
        <v>12500000</v>
      </c>
      <c r="F22" s="9">
        <f t="shared" si="47"/>
        <v>17045</v>
      </c>
      <c r="G22" s="9">
        <f t="shared" si="48"/>
        <v>14205</v>
      </c>
      <c r="H22" s="9">
        <f t="shared" si="49"/>
        <v>11837</v>
      </c>
      <c r="I22" s="4" t="e">
        <f>#REF!</f>
        <v>#REF!</v>
      </c>
      <c r="J22" s="4">
        <f t="shared" si="50"/>
        <v>0</v>
      </c>
      <c r="O22">
        <v>0</v>
      </c>
      <c r="P22">
        <v>880</v>
      </c>
      <c r="Q22">
        <f t="shared" si="51"/>
        <v>733.33333333333337</v>
      </c>
      <c r="R22" s="2">
        <v>12500000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ref="P23" si="52">O23/1.2</f>
        <v>0</v>
      </c>
      <c r="Q23">
        <f t="shared" si="51"/>
        <v>0</v>
      </c>
      <c r="R23" s="2">
        <v>0</v>
      </c>
    </row>
    <row r="24" spans="1:24" x14ac:dyDescent="0.25">
      <c r="A24" s="4">
        <f t="shared" si="32"/>
        <v>0</v>
      </c>
      <c r="B24" s="4">
        <f t="shared" si="33"/>
        <v>0</v>
      </c>
      <c r="C24" s="4">
        <f t="shared" si="41"/>
        <v>0</v>
      </c>
      <c r="D24" s="4">
        <f t="shared" si="34"/>
        <v>0</v>
      </c>
      <c r="E24" s="5">
        <f t="shared" si="35"/>
        <v>0</v>
      </c>
      <c r="F24" s="9" t="e">
        <f t="shared" si="36"/>
        <v>#DIV/0!</v>
      </c>
      <c r="G24" s="9" t="e">
        <f t="shared" si="37"/>
        <v>#DIV/0!</v>
      </c>
      <c r="H24" s="9" t="e">
        <f t="shared" si="38"/>
        <v>#DIV/0!</v>
      </c>
      <c r="I24" s="4" t="e">
        <f>#REF!</f>
        <v>#REF!</v>
      </c>
      <c r="J24" s="4">
        <f t="shared" si="39"/>
        <v>0</v>
      </c>
      <c r="O24">
        <v>0</v>
      </c>
      <c r="P24">
        <f t="shared" si="40"/>
        <v>0</v>
      </c>
      <c r="Q24">
        <f t="shared" si="40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ht="15.75" x14ac:dyDescent="0.25">
      <c r="U28" s="17" t="s">
        <v>13</v>
      </c>
      <c r="V28" s="18"/>
      <c r="W28" s="19">
        <v>13500</v>
      </c>
      <c r="X28" s="20" t="s">
        <v>41</v>
      </c>
    </row>
    <row r="29" spans="1:24" ht="38.25" customHeight="1" x14ac:dyDescent="0.25">
      <c r="S29" s="10"/>
      <c r="T29" s="10"/>
      <c r="U29" s="21" t="s">
        <v>14</v>
      </c>
      <c r="V29" s="18"/>
      <c r="W29" s="19">
        <v>2500</v>
      </c>
      <c r="X29" s="22"/>
    </row>
    <row r="30" spans="1:24" ht="15.75" x14ac:dyDescent="0.25">
      <c r="S30" s="10"/>
      <c r="T30" s="10"/>
      <c r="U30" s="17" t="s">
        <v>15</v>
      </c>
      <c r="V30" s="18"/>
      <c r="W30" s="19">
        <f>W28-W29</f>
        <v>11000</v>
      </c>
      <c r="X30" s="22"/>
    </row>
    <row r="31" spans="1:24" ht="15.75" x14ac:dyDescent="0.25">
      <c r="G31" s="6"/>
      <c r="H31" s="6"/>
      <c r="S31" s="10"/>
      <c r="T31" s="10"/>
      <c r="U31" s="17" t="s">
        <v>16</v>
      </c>
      <c r="V31" s="18"/>
      <c r="W31" s="19">
        <f>W29</f>
        <v>2500</v>
      </c>
      <c r="X31" s="22"/>
    </row>
    <row r="32" spans="1:24" ht="15.75" x14ac:dyDescent="0.25">
      <c r="D32" t="s">
        <v>38</v>
      </c>
      <c r="E32">
        <v>43.12</v>
      </c>
      <c r="F32" s="7">
        <f>E32*10.764</f>
        <v>464.14367999999996</v>
      </c>
      <c r="S32" s="10"/>
      <c r="T32" s="10"/>
      <c r="U32" s="17" t="s">
        <v>17</v>
      </c>
      <c r="V32" s="23"/>
      <c r="W32" s="24">
        <f>X32-X33</f>
        <v>33</v>
      </c>
      <c r="X32" s="25">
        <v>2024</v>
      </c>
    </row>
    <row r="33" spans="15:25" ht="15.75" x14ac:dyDescent="0.25">
      <c r="S33" s="10"/>
      <c r="T33" s="10"/>
      <c r="U33" s="17" t="s">
        <v>18</v>
      </c>
      <c r="V33" s="23"/>
      <c r="W33" s="24">
        <f>W34-W32</f>
        <v>27</v>
      </c>
      <c r="X33" s="24">
        <v>1991</v>
      </c>
      <c r="Y33" t="s">
        <v>40</v>
      </c>
    </row>
    <row r="34" spans="15:25" ht="15.75" x14ac:dyDescent="0.25">
      <c r="S34" s="10"/>
      <c r="T34" s="10"/>
      <c r="U34" s="17" t="s">
        <v>19</v>
      </c>
      <c r="V34" s="23"/>
      <c r="W34" s="24">
        <v>60</v>
      </c>
      <c r="X34" s="24"/>
    </row>
    <row r="35" spans="15:25" ht="39" customHeight="1" x14ac:dyDescent="0.25">
      <c r="P35" s="46" t="s">
        <v>39</v>
      </c>
      <c r="Q35" s="46"/>
      <c r="R35" s="46"/>
      <c r="S35" s="46"/>
      <c r="T35" s="47"/>
      <c r="U35" s="21" t="s">
        <v>20</v>
      </c>
      <c r="V35" s="23"/>
      <c r="W35" s="24">
        <f>90*W32/W34</f>
        <v>49.5</v>
      </c>
      <c r="X35" s="24"/>
    </row>
    <row r="36" spans="15:25" ht="15.75" x14ac:dyDescent="0.25">
      <c r="U36" s="17"/>
      <c r="V36" s="26"/>
      <c r="W36" s="27">
        <f>W35%</f>
        <v>0.495</v>
      </c>
      <c r="X36" s="27"/>
    </row>
    <row r="37" spans="15:25" ht="15.75" x14ac:dyDescent="0.25">
      <c r="P37" s="14" t="s">
        <v>31</v>
      </c>
      <c r="Q37" s="14" t="s">
        <v>32</v>
      </c>
      <c r="R37" s="14" t="s">
        <v>33</v>
      </c>
      <c r="S37" s="14" t="s">
        <v>34</v>
      </c>
      <c r="T37" s="12"/>
      <c r="U37" s="17" t="s">
        <v>21</v>
      </c>
      <c r="V37" s="18"/>
      <c r="W37" s="19">
        <f>W31*W36</f>
        <v>1237.5</v>
      </c>
      <c r="X37" s="22"/>
    </row>
    <row r="38" spans="15:25" ht="15.75" x14ac:dyDescent="0.25">
      <c r="Q38">
        <f>N26</f>
        <v>0</v>
      </c>
      <c r="R38" s="15">
        <f>N24</f>
        <v>0</v>
      </c>
      <c r="S38" s="15">
        <f>R38*Q38</f>
        <v>0</v>
      </c>
      <c r="U38" s="17" t="s">
        <v>22</v>
      </c>
      <c r="V38" s="18"/>
      <c r="W38" s="19">
        <f>W31-W37</f>
        <v>1262.5</v>
      </c>
      <c r="X38" s="22"/>
    </row>
    <row r="39" spans="15:25" ht="15.75" x14ac:dyDescent="0.25">
      <c r="R39" s="6" t="s">
        <v>34</v>
      </c>
      <c r="S39" s="16">
        <f>SUM(S38:S38)</f>
        <v>0</v>
      </c>
      <c r="U39" s="17" t="s">
        <v>15</v>
      </c>
      <c r="V39" s="18"/>
      <c r="W39" s="19">
        <f>W30</f>
        <v>11000</v>
      </c>
      <c r="X39" s="22"/>
    </row>
    <row r="40" spans="15:25" ht="15.75" x14ac:dyDescent="0.25">
      <c r="R40" s="6" t="s">
        <v>25</v>
      </c>
      <c r="S40" s="16">
        <f>S39*90%</f>
        <v>0</v>
      </c>
      <c r="U40" s="23"/>
      <c r="V40" s="18"/>
      <c r="W40" s="19"/>
      <c r="X40" s="22"/>
    </row>
    <row r="41" spans="15:25" ht="15.75" x14ac:dyDescent="0.25">
      <c r="R41" s="6" t="s">
        <v>35</v>
      </c>
      <c r="S41" s="16">
        <f>S39*80%</f>
        <v>0</v>
      </c>
      <c r="U41" s="28" t="s">
        <v>23</v>
      </c>
      <c r="V41" s="29"/>
      <c r="W41" s="20">
        <f>W39+W38</f>
        <v>12262.5</v>
      </c>
      <c r="X41" s="22"/>
    </row>
    <row r="42" spans="15:25" ht="15.75" x14ac:dyDescent="0.25">
      <c r="S42" s="10"/>
      <c r="T42" s="10"/>
      <c r="U42" s="23"/>
      <c r="V42" s="23"/>
      <c r="W42" s="24"/>
      <c r="X42" s="24"/>
    </row>
    <row r="43" spans="15:25" ht="15.75" x14ac:dyDescent="0.25">
      <c r="S43" s="10"/>
      <c r="T43" s="10"/>
      <c r="U43" s="28" t="s">
        <v>32</v>
      </c>
      <c r="V43" s="30"/>
      <c r="W43" s="25">
        <v>464</v>
      </c>
      <c r="X43" s="24"/>
    </row>
    <row r="44" spans="15:25" ht="15.75" x14ac:dyDescent="0.25">
      <c r="P44" s="13" t="s">
        <v>30</v>
      </c>
      <c r="S44" s="10"/>
      <c r="T44" s="11"/>
      <c r="U44" s="17" t="s">
        <v>24</v>
      </c>
      <c r="V44" s="31"/>
      <c r="W44" s="32">
        <f>W41*W43+X45</f>
        <v>5689800</v>
      </c>
      <c r="X44" s="33"/>
    </row>
    <row r="45" spans="15:25" ht="15.75" x14ac:dyDescent="0.25">
      <c r="S45" s="11"/>
      <c r="T45" s="10"/>
      <c r="U45" s="17" t="s">
        <v>25</v>
      </c>
      <c r="V45" s="23"/>
      <c r="W45" s="34">
        <f>W44*0.9</f>
        <v>5120820</v>
      </c>
      <c r="X45" s="35"/>
    </row>
    <row r="46" spans="15:25" ht="15.75" x14ac:dyDescent="0.25">
      <c r="S46" s="10"/>
      <c r="T46" s="10"/>
      <c r="U46" s="17" t="s">
        <v>26</v>
      </c>
      <c r="V46" s="23"/>
      <c r="W46" s="34">
        <f>W44*0.8</f>
        <v>4551840</v>
      </c>
      <c r="X46" s="34"/>
    </row>
    <row r="47" spans="15:25" ht="15.75" x14ac:dyDescent="0.25">
      <c r="O47" s="10"/>
      <c r="P47" s="10"/>
      <c r="Q47" s="10"/>
      <c r="R47" s="10"/>
      <c r="S47" s="10"/>
      <c r="T47" s="10"/>
      <c r="U47" s="17"/>
      <c r="V47" s="23"/>
      <c r="W47" s="36"/>
      <c r="X47" s="24"/>
    </row>
    <row r="48" spans="15:25" ht="15.75" x14ac:dyDescent="0.25">
      <c r="U48" s="37" t="s">
        <v>27</v>
      </c>
      <c r="V48" s="38"/>
      <c r="W48" s="39">
        <f>W29*W43</f>
        <v>1160000</v>
      </c>
      <c r="X48" s="39"/>
    </row>
    <row r="49" spans="21:24" ht="15.75" x14ac:dyDescent="0.25">
      <c r="U49" s="17" t="s">
        <v>28</v>
      </c>
      <c r="V49" s="23"/>
      <c r="W49" s="36"/>
      <c r="X49" s="36"/>
    </row>
    <row r="50" spans="21:24" ht="15.75" x14ac:dyDescent="0.25">
      <c r="U50" s="40" t="s">
        <v>29</v>
      </c>
      <c r="V50" s="36"/>
      <c r="W50" s="34">
        <f>W44*0.025/12</f>
        <v>11853.75</v>
      </c>
      <c r="X50" s="34"/>
    </row>
  </sheetData>
  <mergeCells count="3">
    <mergeCell ref="A14:R14"/>
    <mergeCell ref="A2:R2"/>
    <mergeCell ref="P35:T3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Y34" sqref="Y3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T8"/>
  <sheetViews>
    <sheetView zoomScaleNormal="100" workbookViewId="0">
      <selection activeCell="W24" sqref="W24"/>
    </sheetView>
  </sheetViews>
  <sheetFormatPr defaultRowHeight="15" x14ac:dyDescent="0.25"/>
  <sheetData>
    <row r="2" spans="1:20" x14ac:dyDescent="0.25">
      <c r="A2" s="6"/>
    </row>
    <row r="8" spans="1:20" x14ac:dyDescent="0.25">
      <c r="S8">
        <v>27.88</v>
      </c>
      <c r="T8">
        <f>S8*10.764</f>
        <v>300.10031999999995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S17:T19"/>
  <sheetViews>
    <sheetView zoomScaleNormal="100" workbookViewId="0">
      <selection activeCell="T18" sqref="T18"/>
    </sheetView>
  </sheetViews>
  <sheetFormatPr defaultRowHeight="15" x14ac:dyDescent="0.25"/>
  <sheetData>
    <row r="17" spans="19:20" x14ac:dyDescent="0.25">
      <c r="S17">
        <v>27.88</v>
      </c>
      <c r="T17">
        <f>S17*10.764</f>
        <v>300.10031999999995</v>
      </c>
    </row>
    <row r="18" spans="19:20" ht="3.75" customHeight="1" x14ac:dyDescent="0.25"/>
    <row r="19" spans="19:20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3" zoomScaleNormal="100" workbookViewId="0">
      <selection activeCell="U17" sqref="U17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2024-06-05T09:56:04Z</dcterms:modified>
</cp:coreProperties>
</file>