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Q24" i="5" l="1"/>
  <c r="U12" i="5"/>
  <c r="R18" i="5"/>
  <c r="R12" i="5"/>
  <c r="Q18" i="5"/>
  <c r="Q16" i="5"/>
  <c r="Q15" i="5"/>
  <c r="Q12" i="5"/>
  <c r="C6" i="5"/>
  <c r="M17" i="5"/>
  <c r="M16" i="5"/>
  <c r="M10" i="5"/>
  <c r="M11" i="5"/>
  <c r="M12" i="5"/>
  <c r="M13" i="5"/>
  <c r="M14" i="5"/>
  <c r="M15" i="5"/>
  <c r="M9" i="5"/>
  <c r="B23" i="5"/>
  <c r="B22" i="5"/>
  <c r="B21" i="5"/>
  <c r="B20" i="5"/>
  <c r="B15" i="5"/>
  <c r="B18" i="5"/>
  <c r="B13" i="5"/>
  <c r="B12" i="5"/>
  <c r="B8" i="5"/>
  <c r="H9" i="5" l="1"/>
  <c r="R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H6" i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<sst xmlns="http://schemas.openxmlformats.org/spreadsheetml/2006/main" count="69" uniqueCount="49">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</sst>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tabSelected="1" workbookViewId="0">
      <selection activeCell="C20" sqref="C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7" max="17" width="12.5703125" bestFit="1" customWidth="1"/>
    <col min="18" max="18" width="9.28515625" bestFit="1" customWidth="1"/>
  </cols>
  <sheetData>
    <row r="2" spans="1:21" x14ac:dyDescent="0.25">
      <c r="A2" s="17"/>
      <c r="B2" s="17"/>
    </row>
    <row r="3" spans="1:21" x14ac:dyDescent="0.25">
      <c r="A3" s="17" t="s">
        <v>34</v>
      </c>
      <c r="B3" s="17"/>
    </row>
    <row r="4" spans="1:21" x14ac:dyDescent="0.25">
      <c r="A4" s="17" t="s">
        <v>20</v>
      </c>
      <c r="B4" s="17">
        <v>2024</v>
      </c>
    </row>
    <row r="5" spans="1:21" x14ac:dyDescent="0.25">
      <c r="A5" s="17" t="s">
        <v>21</v>
      </c>
      <c r="B5" s="17">
        <v>1991</v>
      </c>
    </row>
    <row r="6" spans="1:21" x14ac:dyDescent="0.25">
      <c r="A6" s="17" t="s">
        <v>22</v>
      </c>
      <c r="B6" s="17">
        <f>B4-B5</f>
        <v>33</v>
      </c>
      <c r="C6">
        <f>100-B6</f>
        <v>67</v>
      </c>
    </row>
    <row r="7" spans="1:21" x14ac:dyDescent="0.25">
      <c r="A7" s="17"/>
      <c r="B7" s="17">
        <f>60-B6</f>
        <v>27</v>
      </c>
    </row>
    <row r="8" spans="1:21" x14ac:dyDescent="0.25">
      <c r="A8" s="17" t="s">
        <v>23</v>
      </c>
      <c r="B8" s="46">
        <f>590*2800</f>
        <v>1652000</v>
      </c>
      <c r="Q8">
        <v>5500</v>
      </c>
      <c r="R8">
        <f>Q8*P8</f>
        <v>0</v>
      </c>
    </row>
    <row r="9" spans="1:21" x14ac:dyDescent="0.25">
      <c r="A9" s="17" t="s">
        <v>24</v>
      </c>
      <c r="B9" s="17"/>
      <c r="E9" t="s">
        <v>47</v>
      </c>
      <c r="F9">
        <v>590</v>
      </c>
      <c r="G9">
        <v>9000</v>
      </c>
      <c r="H9">
        <f>F9*G9</f>
        <v>5310000</v>
      </c>
      <c r="K9">
        <v>2.77</v>
      </c>
      <c r="L9">
        <v>6.5</v>
      </c>
      <c r="M9">
        <f>L9*K9</f>
        <v>18.004999999999999</v>
      </c>
    </row>
    <row r="10" spans="1:21" x14ac:dyDescent="0.25">
      <c r="A10" s="17"/>
      <c r="B10" s="17"/>
      <c r="K10">
        <v>2.1</v>
      </c>
      <c r="L10">
        <v>5.2</v>
      </c>
      <c r="M10">
        <f t="shared" ref="M10:M15" si="0">L10*K10</f>
        <v>10.920000000000002</v>
      </c>
      <c r="Q10" s="1"/>
      <c r="R10" s="1"/>
    </row>
    <row r="11" spans="1:21" x14ac:dyDescent="0.25">
      <c r="A11" s="17" t="s">
        <v>25</v>
      </c>
      <c r="B11" s="17">
        <f>100-10</f>
        <v>90</v>
      </c>
      <c r="K11">
        <v>4.3</v>
      </c>
      <c r="L11">
        <v>2.65</v>
      </c>
      <c r="M11">
        <f t="shared" si="0"/>
        <v>11.395</v>
      </c>
      <c r="Q11" s="1">
        <v>76800</v>
      </c>
      <c r="R11" s="1"/>
    </row>
    <row r="12" spans="1:21" x14ac:dyDescent="0.25">
      <c r="A12" s="17" t="s">
        <v>26</v>
      </c>
      <c r="B12" s="17">
        <f>B11*B6/60</f>
        <v>49.5</v>
      </c>
      <c r="E12" t="s">
        <v>35</v>
      </c>
      <c r="F12">
        <v>494</v>
      </c>
      <c r="K12">
        <v>0.83</v>
      </c>
      <c r="L12">
        <v>1.22</v>
      </c>
      <c r="M12">
        <f t="shared" si="0"/>
        <v>1.0125999999999999</v>
      </c>
      <c r="Q12" s="1">
        <f>Q11*90%</f>
        <v>69120</v>
      </c>
      <c r="R12" s="49">
        <f>Q12/10.764</f>
        <v>6421.4046822742475</v>
      </c>
      <c r="U12">
        <f>Q11-Q12</f>
        <v>7680</v>
      </c>
    </row>
    <row r="13" spans="1:21" x14ac:dyDescent="0.25">
      <c r="A13" s="17"/>
      <c r="B13" s="47">
        <f>B12%</f>
        <v>0.495</v>
      </c>
      <c r="K13">
        <v>1.1200000000000001</v>
      </c>
      <c r="L13">
        <v>1</v>
      </c>
      <c r="M13">
        <f t="shared" si="0"/>
        <v>1.1200000000000001</v>
      </c>
      <c r="Q13" s="1"/>
      <c r="R13" s="49"/>
    </row>
    <row r="14" spans="1:21" x14ac:dyDescent="0.25">
      <c r="A14" s="17"/>
      <c r="B14" s="17"/>
      <c r="K14">
        <v>2.2000000000000002</v>
      </c>
      <c r="L14">
        <v>1.07</v>
      </c>
      <c r="M14">
        <f t="shared" si="0"/>
        <v>2.3540000000000005</v>
      </c>
      <c r="Q14" s="1">
        <v>26300</v>
      </c>
      <c r="R14" s="49"/>
    </row>
    <row r="15" spans="1:21" x14ac:dyDescent="0.25">
      <c r="A15" s="17" t="s">
        <v>27</v>
      </c>
      <c r="B15" s="46">
        <f>ROUND((B8*B13),0)</f>
        <v>817740</v>
      </c>
      <c r="K15">
        <v>0.92</v>
      </c>
      <c r="L15">
        <v>1.3</v>
      </c>
      <c r="M15">
        <f t="shared" si="0"/>
        <v>1.1960000000000002</v>
      </c>
      <c r="Q15" s="1">
        <f>Q12-Q14</f>
        <v>42820</v>
      </c>
      <c r="R15" s="49"/>
    </row>
    <row r="16" spans="1:21" x14ac:dyDescent="0.25">
      <c r="A16" s="17" t="s">
        <v>15</v>
      </c>
      <c r="B16" s="46">
        <v>590</v>
      </c>
      <c r="M16">
        <f>SUM(M9:M15)</f>
        <v>46.002599999999994</v>
      </c>
      <c r="Q16" s="1">
        <f>Q15*67%</f>
        <v>28689.4</v>
      </c>
      <c r="R16" s="49"/>
    </row>
    <row r="17" spans="1:18" x14ac:dyDescent="0.25">
      <c r="A17" s="17" t="s">
        <v>42</v>
      </c>
      <c r="B17" s="17">
        <v>10500</v>
      </c>
      <c r="M17">
        <f>M16*10.764</f>
        <v>495.17198639999992</v>
      </c>
      <c r="Q17" s="1"/>
      <c r="R17" s="49"/>
    </row>
    <row r="18" spans="1:18" x14ac:dyDescent="0.25">
      <c r="A18" s="17" t="s">
        <v>28</v>
      </c>
      <c r="B18" s="46">
        <f>B17*B16</f>
        <v>6195000</v>
      </c>
      <c r="Q18" s="49">
        <f>Q16+Q14</f>
        <v>54989.4</v>
      </c>
      <c r="R18" s="49">
        <f>Q18/10.764</f>
        <v>5108.6399108138239</v>
      </c>
    </row>
    <row r="19" spans="1:18" x14ac:dyDescent="0.25">
      <c r="A19" s="17" t="s">
        <v>29</v>
      </c>
      <c r="B19" s="17"/>
    </row>
    <row r="20" spans="1:18" x14ac:dyDescent="0.25">
      <c r="A20" s="43" t="s">
        <v>48</v>
      </c>
      <c r="B20" s="48">
        <f>B18-B15</f>
        <v>5377260</v>
      </c>
      <c r="C20" s="5">
        <f>B20/B16</f>
        <v>9114</v>
      </c>
    </row>
    <row r="21" spans="1:18" x14ac:dyDescent="0.25">
      <c r="A21" s="43" t="s">
        <v>31</v>
      </c>
      <c r="B21" s="48">
        <f>ROUND((B20*90%),0)</f>
        <v>4839534</v>
      </c>
      <c r="Q21" s="1"/>
    </row>
    <row r="22" spans="1:18" x14ac:dyDescent="0.25">
      <c r="A22" s="43" t="s">
        <v>32</v>
      </c>
      <c r="B22" s="48">
        <f>ROUND((B20*80%),0)</f>
        <v>4301808</v>
      </c>
      <c r="Q22" s="1">
        <v>590</v>
      </c>
    </row>
    <row r="23" spans="1:18" x14ac:dyDescent="0.25">
      <c r="A23" s="43" t="s">
        <v>33</v>
      </c>
      <c r="B23" s="48">
        <f>MROUND((B20*0.025/12),500)</f>
        <v>11000</v>
      </c>
      <c r="Q23" s="1">
        <v>5109</v>
      </c>
    </row>
    <row r="24" spans="1:18" x14ac:dyDescent="0.25">
      <c r="Q24" s="1">
        <f>Q23*Q22</f>
        <v>3014310</v>
      </c>
    </row>
    <row r="25" spans="1:18" x14ac:dyDescent="0.25">
      <c r="B25" s="5"/>
    </row>
    <row r="32" spans="1:18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2024-06-05T12:32:43Z</dcterms:modified>
</cp:coreProperties>
</file>