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Sakinaka\Harshvardhan Agrawal\"/>
    </mc:Choice>
  </mc:AlternateContent>
  <xr:revisionPtr revIDLastSave="0" documentId="13_ncr:1_{7866F358-C2AE-470C-B32B-BA14352E0F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7" i="4" l="1"/>
  <c r="J26" i="4"/>
  <c r="R19" i="4" l="1"/>
  <c r="Q19" i="4"/>
  <c r="I29" i="4" l="1"/>
  <c r="J20" i="4"/>
  <c r="J21" i="4" s="1"/>
  <c r="O19" i="4"/>
  <c r="Q12" i="4" l="1"/>
  <c r="Q11" i="4"/>
  <c r="Q10" i="4"/>
  <c r="T10" i="4"/>
  <c r="H29" i="4"/>
  <c r="H21" i="4"/>
  <c r="O21" i="4" s="1"/>
  <c r="I19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<sst xmlns="http://schemas.openxmlformats.org/spreadsheetml/2006/main" count="37" uniqueCount="32">
  <si>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</si>
  <si>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</si>
  <si>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</si>
  <si>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</si>
  <si>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</si>
  <si>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</si>
  <si>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</si>
  <si>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</si>
  <si>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</si>
  <si>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</si>
  <si>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</si>
  <si>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</si>
  <si>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</si>
  <si>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1702, 17th Floor, Building No 13, Wing - B, Camelia , Vasant Oasis, Marol Maroshi Road, Off Andheri Kurla ROad, Village - Marol, Andheri East,</t>
  </si>
  <si>
    <t>ca</t>
  </si>
  <si>
    <t>rate</t>
  </si>
  <si>
    <t>fmv</t>
  </si>
  <si>
    <t>agreemetn  - 05.09.2019</t>
  </si>
  <si>
    <t>av</t>
  </si>
  <si>
    <t>sd</t>
  </si>
  <si>
    <t>rd</t>
  </si>
  <si>
    <t>bv</t>
  </si>
  <si>
    <t>18.05.24</t>
  </si>
  <si>
    <t>19.12.23</t>
  </si>
  <si>
    <t>13.10.23</t>
  </si>
  <si>
    <t>08.09.23</t>
  </si>
  <si>
    <t>camelia</t>
  </si>
  <si>
    <t>F. No. 1702</t>
  </si>
  <si>
    <t>F. No. 1701</t>
  </si>
  <si>
    <t>F. no. 1701</t>
  </si>
  <si>
    <t>bua</t>
  </si>
  <si>
    <t>part oc - 2020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</si>
</sst>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34</xdr:row>
      <xdr:rowOff>162788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639B8F-C02D-455C-9188-D1463B93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61825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A2563A-551A-42D0-9E72-A51FB6E74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419100</xdr:colOff>
      <xdr:row>41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DFD08E-0F08-4847-BBF5-38EDF16F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97500" cy="7439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334698</xdr:colOff>
      <xdr:row>49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B7059-AEA7-47D6-8CBF-56CE8BE27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78698" cy="8268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268013</xdr:colOff>
      <xdr:row>41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2DB037-0216-4930-B2FE-6898FE6EB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12013" cy="7706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258487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B2107-66C3-4D0A-9EED-574CDFD32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02487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287066</xdr:colOff>
      <xdr:row>52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E5035-38CF-47BD-BF02-FCAB34F59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31066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277540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046E1C-5BE4-4834-A35D-A39B416CA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21540" cy="7992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45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D3AD9-B8AE-4DF8-9758-B6D227CDA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440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3E408-71EA-452D-9C7B-B2E06825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6D8A51-4D77-45AA-9995-0F041214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42578125" customWidth="1"/>
    <col min="21" max="21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675</v>
      </c>
      <c r="C2" s="4">
        <f>B2*1.2</f>
        <v>810</v>
      </c>
      <c r="D2" s="4">
        <f t="shared" ref="D2:D13" si="2">C2*1.2</f>
        <v>972</v>
      </c>
      <c r="E2" s="5">
        <f t="shared" ref="E2:E13" si="3">R2</f>
        <v>19400000</v>
      </c>
      <c r="F2" s="10">
        <f t="shared" ref="F2:F13" si="4">ROUND((E2/B2),0)</f>
        <v>28741</v>
      </c>
      <c r="G2" s="10">
        <f t="shared" ref="G2:G13" si="5">ROUND((E2/C2),0)</f>
        <v>23951</v>
      </c>
      <c r="H2" s="10">
        <f t="shared" ref="H2:H13" si="6">ROUND((E2/D2),0)</f>
        <v>19959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675</v>
      </c>
      <c r="R2" s="2">
        <v>19400000</v>
      </c>
      <c r="S2" s="8"/>
      <c r="T2" s="8"/>
    </row>
    <row r="3" spans="1:21" x14ac:dyDescent="0.25">
      <c r="A3" s="4">
        <f t="shared" si="0"/>
        <v>0</v>
      </c>
      <c r="B3" s="4">
        <f t="shared" si="1"/>
        <v>678</v>
      </c>
      <c r="C3" s="4">
        <f t="shared" ref="C3:C15" si="9">B3*1.2</f>
        <v>813.6</v>
      </c>
      <c r="D3" s="4">
        <f t="shared" si="2"/>
        <v>976.31999999999994</v>
      </c>
      <c r="E3" s="5">
        <f t="shared" si="3"/>
        <v>19000000</v>
      </c>
      <c r="F3" s="10">
        <f t="shared" si="4"/>
        <v>28024</v>
      </c>
      <c r="G3" s="10">
        <f t="shared" si="5"/>
        <v>23353</v>
      </c>
      <c r="H3" s="10">
        <f t="shared" si="6"/>
        <v>19461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678</v>
      </c>
      <c r="R3" s="2">
        <v>19000000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700</v>
      </c>
      <c r="C4" s="4">
        <f t="shared" si="9"/>
        <v>840</v>
      </c>
      <c r="D4" s="4">
        <f t="shared" si="2"/>
        <v>1008</v>
      </c>
      <c r="E4" s="16">
        <f t="shared" si="3"/>
        <v>19500000</v>
      </c>
      <c r="F4" s="10">
        <f t="shared" si="4"/>
        <v>27857</v>
      </c>
      <c r="G4" s="10">
        <f t="shared" si="5"/>
        <v>23214</v>
      </c>
      <c r="H4" s="10">
        <f t="shared" si="6"/>
        <v>19345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700</v>
      </c>
      <c r="R4" s="2">
        <v>19500000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668</v>
      </c>
      <c r="C5" s="4">
        <f t="shared" si="9"/>
        <v>801.6</v>
      </c>
      <c r="D5" s="4">
        <f t="shared" si="2"/>
        <v>961.92</v>
      </c>
      <c r="E5" s="16">
        <f t="shared" si="3"/>
        <v>21000000</v>
      </c>
      <c r="F5" s="10">
        <f t="shared" si="4"/>
        <v>31437</v>
      </c>
      <c r="G5" s="10">
        <f t="shared" si="5"/>
        <v>26198</v>
      </c>
      <c r="H5" s="10">
        <f t="shared" si="6"/>
        <v>21831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668</v>
      </c>
      <c r="R5" s="2">
        <v>21000000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670</v>
      </c>
      <c r="C6" s="4">
        <f t="shared" si="9"/>
        <v>804</v>
      </c>
      <c r="D6" s="4">
        <f t="shared" si="2"/>
        <v>964.8</v>
      </c>
      <c r="E6" s="16">
        <f t="shared" si="3"/>
        <v>21500000</v>
      </c>
      <c r="F6" s="15">
        <f t="shared" si="4"/>
        <v>32090</v>
      </c>
      <c r="G6" s="10">
        <f t="shared" si="5"/>
        <v>26741</v>
      </c>
      <c r="H6" s="10">
        <f t="shared" si="6"/>
        <v>22284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670</v>
      </c>
      <c r="R6" s="2">
        <v>21500000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675</v>
      </c>
      <c r="C7" s="4">
        <f t="shared" si="9"/>
        <v>810</v>
      </c>
      <c r="D7" s="4">
        <f t="shared" si="2"/>
        <v>972</v>
      </c>
      <c r="E7" s="16">
        <f t="shared" si="3"/>
        <v>21200000</v>
      </c>
      <c r="F7" s="15">
        <f t="shared" si="4"/>
        <v>31407</v>
      </c>
      <c r="G7" s="10">
        <f t="shared" si="5"/>
        <v>26173</v>
      </c>
      <c r="H7" s="10">
        <f t="shared" si="6"/>
        <v>21811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675</v>
      </c>
      <c r="R7" s="2">
        <v>21200000</v>
      </c>
      <c r="S7" s="8"/>
      <c r="T7" s="8"/>
    </row>
    <row r="8" spans="1:21" x14ac:dyDescent="0.25">
      <c r="A8" s="4">
        <f t="shared" si="0"/>
        <v>0</v>
      </c>
      <c r="B8" s="4">
        <f t="shared" si="1"/>
        <v>678</v>
      </c>
      <c r="C8" s="4">
        <f t="shared" si="9"/>
        <v>813.6</v>
      </c>
      <c r="D8" s="4">
        <f t="shared" si="2"/>
        <v>976.31999999999994</v>
      </c>
      <c r="E8" s="16">
        <f t="shared" si="3"/>
        <v>25000000</v>
      </c>
      <c r="F8" s="10">
        <f t="shared" si="4"/>
        <v>36873</v>
      </c>
      <c r="G8" s="10">
        <f t="shared" si="5"/>
        <v>30728</v>
      </c>
      <c r="H8" s="10">
        <f t="shared" si="6"/>
        <v>25606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678</v>
      </c>
      <c r="R8" s="2">
        <v>25000000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724</v>
      </c>
      <c r="C9" s="4">
        <f t="shared" si="9"/>
        <v>868.8</v>
      </c>
      <c r="D9" s="4">
        <f t="shared" si="2"/>
        <v>1042.56</v>
      </c>
      <c r="E9" s="16">
        <f t="shared" si="3"/>
        <v>17000000</v>
      </c>
      <c r="F9" s="10">
        <f t="shared" si="4"/>
        <v>23481</v>
      </c>
      <c r="G9" s="10">
        <f t="shared" si="5"/>
        <v>19567</v>
      </c>
      <c r="H9" s="10">
        <f t="shared" si="6"/>
        <v>16306</v>
      </c>
      <c r="I9" s="4" t="e">
        <f>#REF!</f>
        <v>#REF!</v>
      </c>
      <c r="J9" s="4" t="str">
        <f t="shared" si="7"/>
        <v>18.05.24</v>
      </c>
      <c r="O9">
        <v>0</v>
      </c>
      <c r="P9">
        <f t="shared" si="8"/>
        <v>0</v>
      </c>
      <c r="Q9">
        <v>724</v>
      </c>
      <c r="R9" s="2">
        <v>17000000</v>
      </c>
      <c r="S9" s="8" t="s">
        <v>22</v>
      </c>
      <c r="T9" s="8"/>
    </row>
    <row r="10" spans="1:21" x14ac:dyDescent="0.25">
      <c r="A10" s="4">
        <f t="shared" si="0"/>
        <v>0</v>
      </c>
      <c r="B10" s="4">
        <f t="shared" si="1"/>
        <v>684.91332</v>
      </c>
      <c r="C10" s="4">
        <f t="shared" si="9"/>
        <v>821.895984</v>
      </c>
      <c r="D10" s="4">
        <f t="shared" si="2"/>
        <v>986.27518079999993</v>
      </c>
      <c r="E10" s="16">
        <f t="shared" si="3"/>
        <v>18355588</v>
      </c>
      <c r="F10" s="10">
        <f t="shared" si="4"/>
        <v>26800</v>
      </c>
      <c r="G10" s="10">
        <f t="shared" si="5"/>
        <v>22333</v>
      </c>
      <c r="H10" s="10">
        <f t="shared" si="6"/>
        <v>18611</v>
      </c>
      <c r="I10" s="4" t="e">
        <f>#REF!</f>
        <v>#REF!</v>
      </c>
      <c r="J10" s="4" t="str">
        <f t="shared" si="7"/>
        <v>19.12.23</v>
      </c>
      <c r="O10">
        <v>0</v>
      </c>
      <c r="P10">
        <f t="shared" si="8"/>
        <v>0</v>
      </c>
      <c r="Q10">
        <f>T10*10.764</f>
        <v>684.91332</v>
      </c>
      <c r="R10" s="2">
        <v>18355588</v>
      </c>
      <c r="S10" s="8" t="s">
        <v>23</v>
      </c>
      <c r="T10" s="8">
        <f>60.86+2.77</f>
        <v>63.63</v>
      </c>
      <c r="U10" s="2"/>
    </row>
    <row r="11" spans="1:21" x14ac:dyDescent="0.25">
      <c r="A11" s="4">
        <f t="shared" si="0"/>
        <v>0</v>
      </c>
      <c r="B11" s="4">
        <f t="shared" si="1"/>
        <v>677.37851999999998</v>
      </c>
      <c r="C11" s="4">
        <f t="shared" si="9"/>
        <v>812.85422399999993</v>
      </c>
      <c r="D11" s="4">
        <f t="shared" si="2"/>
        <v>975.42506879999985</v>
      </c>
      <c r="E11" s="16">
        <f t="shared" si="3"/>
        <v>20700000</v>
      </c>
      <c r="F11" s="15">
        <f t="shared" si="4"/>
        <v>30559</v>
      </c>
      <c r="G11" s="10">
        <f t="shared" si="5"/>
        <v>25466</v>
      </c>
      <c r="H11" s="10">
        <f t="shared" si="6"/>
        <v>21222</v>
      </c>
      <c r="I11" s="4" t="e">
        <f>#REF!</f>
        <v>#REF!</v>
      </c>
      <c r="J11" s="4" t="str">
        <f t="shared" si="7"/>
        <v>13.10.23</v>
      </c>
      <c r="O11">
        <v>0</v>
      </c>
      <c r="P11">
        <f t="shared" si="8"/>
        <v>0</v>
      </c>
      <c r="Q11">
        <f>62.93*10.764</f>
        <v>677.37851999999998</v>
      </c>
      <c r="R11" s="2">
        <v>20700000</v>
      </c>
      <c r="S11" s="8" t="s">
        <v>24</v>
      </c>
      <c r="T11" s="8" t="s">
        <v>26</v>
      </c>
    </row>
    <row r="12" spans="1:21" x14ac:dyDescent="0.25">
      <c r="A12" s="4">
        <f t="shared" si="0"/>
        <v>0</v>
      </c>
      <c r="B12" s="4">
        <f t="shared" si="1"/>
        <v>677.37851999999998</v>
      </c>
      <c r="C12" s="4">
        <f t="shared" si="9"/>
        <v>812.85422399999993</v>
      </c>
      <c r="D12" s="4">
        <f t="shared" si="2"/>
        <v>975.42506879999985</v>
      </c>
      <c r="E12" s="16">
        <f t="shared" si="3"/>
        <v>20100000</v>
      </c>
      <c r="F12" s="15">
        <f t="shared" si="4"/>
        <v>29673</v>
      </c>
      <c r="G12" s="10">
        <f t="shared" si="5"/>
        <v>24728</v>
      </c>
      <c r="H12" s="10">
        <f t="shared" si="6"/>
        <v>20606</v>
      </c>
      <c r="I12" s="4" t="e">
        <f>#REF!</f>
        <v>#REF!</v>
      </c>
      <c r="J12" s="4" t="str">
        <f t="shared" si="7"/>
        <v>08.09.23</v>
      </c>
      <c r="O12">
        <v>0</v>
      </c>
      <c r="P12">
        <f t="shared" si="8"/>
        <v>0</v>
      </c>
      <c r="Q12">
        <f>62.93*10.764</f>
        <v>677.37851999999998</v>
      </c>
      <c r="R12" s="2">
        <v>20100000</v>
      </c>
      <c r="S12" s="8" t="s">
        <v>25</v>
      </c>
      <c r="T12" s="8" t="s">
        <v>26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H18" t="s">
        <v>27</v>
      </c>
      <c r="J18" t="s">
        <v>28</v>
      </c>
    </row>
    <row r="19" spans="7:24" x14ac:dyDescent="0.25">
      <c r="G19" t="s">
        <v>14</v>
      </c>
      <c r="H19">
        <v>678</v>
      </c>
      <c r="I19">
        <f>63.03*10.764</f>
        <v>678.45492000000002</v>
      </c>
      <c r="J19">
        <v>678</v>
      </c>
      <c r="O19">
        <f>62.93*10.764</f>
        <v>677.37851999999998</v>
      </c>
      <c r="P19" t="s">
        <v>30</v>
      </c>
      <c r="Q19">
        <f>69.22*10.764</f>
        <v>745.08407999999997</v>
      </c>
      <c r="R19">
        <f>Q19/O19</f>
        <v>1.0999523279834738</v>
      </c>
    </row>
    <row r="20" spans="7:24" x14ac:dyDescent="0.25">
      <c r="G20" t="s">
        <v>15</v>
      </c>
      <c r="H20">
        <v>31000</v>
      </c>
      <c r="J20">
        <f>H20</f>
        <v>31000</v>
      </c>
    </row>
    <row r="21" spans="7:24" x14ac:dyDescent="0.25">
      <c r="G21" s="6" t="s">
        <v>16</v>
      </c>
      <c r="H21" s="6">
        <f>H20*H19</f>
        <v>21018000</v>
      </c>
      <c r="I21" s="6"/>
      <c r="J21" s="6">
        <f>J20*J19</f>
        <v>21018000</v>
      </c>
      <c r="O21">
        <f>J21+H21</f>
        <v>42036000</v>
      </c>
    </row>
    <row r="22" spans="7:24" x14ac:dyDescent="0.25">
      <c r="G22" s="6"/>
      <c r="H22" s="6"/>
    </row>
    <row r="24" spans="7:24" x14ac:dyDescent="0.25">
      <c r="H24" t="s">
        <v>27</v>
      </c>
      <c r="I24" t="s">
        <v>29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17315080</v>
      </c>
      <c r="I26">
        <v>17289980</v>
      </c>
      <c r="J26">
        <f>I26+H26</f>
        <v>34605060</v>
      </c>
      <c r="O26" t="s">
        <v>31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1038950</v>
      </c>
      <c r="I27">
        <v>1037400</v>
      </c>
      <c r="J27">
        <f>O21-J26</f>
        <v>7430940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f>SUM(H26:H28)</f>
        <v>18384030</v>
      </c>
      <c r="I29">
        <f>SUM(I26:I28)</f>
        <v>18357380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2024-06-14T08:39:42Z</dcterms:modified>
</cp:coreProperties>
</file>