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June - 2024\"/>
    </mc:Choice>
  </mc:AlternateContent>
  <xr:revisionPtr revIDLastSave="0" documentId="13_ncr:1_{64058535-A6E4-4575-8C08-07DFE2EA92E5}" xr6:coauthVersionLast="45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P13" i="4" l="1"/>
  <c r="Q13" i="4" s="1"/>
  <c r="P12" i="4"/>
  <c r="Q12" i="4" s="1"/>
  <c r="P11" i="4"/>
  <c r="Q11" i="4" s="1"/>
  <c r="P10" i="4"/>
  <c r="Q10" i="4" s="1"/>
  <c r="P9" i="4"/>
  <c r="P8" i="4"/>
  <c r="P7" i="4"/>
  <c r="P6" i="4"/>
  <c r="P5" i="4"/>
  <c r="P4" i="4"/>
  <c r="P3" i="4"/>
  <c r="P24" i="4"/>
  <c r="Q24" i="4" s="1"/>
  <c r="P23" i="4"/>
  <c r="Q23" i="4" s="1"/>
  <c r="Q22" i="4"/>
  <c r="P22" i="4"/>
  <c r="P21" i="4"/>
  <c r="Q21" i="4" s="1"/>
  <c r="P20" i="4"/>
  <c r="P19" i="4"/>
  <c r="P18" i="4"/>
  <c r="P17" i="4"/>
  <c r="P16" i="4"/>
  <c r="V26" i="4" l="1"/>
  <c r="V9" i="4"/>
  <c r="V10" i="4" s="1"/>
  <c r="V13" i="4" s="1"/>
  <c r="V8" i="4"/>
  <c r="V7" i="4"/>
  <c r="V16" i="4" s="1"/>
  <c r="V14" i="4" l="1"/>
  <c r="V15" i="4" s="1"/>
  <c r="V18" i="4" s="1"/>
  <c r="V21" i="4" s="1"/>
  <c r="V23" i="4" s="1"/>
  <c r="V28" i="4" l="1"/>
  <c r="V25" i="4"/>
  <c r="V24" i="4"/>
  <c r="A6" i="4"/>
  <c r="B6" i="4"/>
  <c r="C6" i="4" s="1"/>
  <c r="E6" i="4"/>
  <c r="I6" i="4"/>
  <c r="J6" i="4"/>
  <c r="G6" i="4" l="1"/>
  <c r="D6" i="4"/>
  <c r="H6" i="4" s="1"/>
  <c r="F6" i="4"/>
  <c r="P25" i="4" l="1"/>
  <c r="Q25" i="4" s="1"/>
  <c r="B18" i="4" l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B16" i="4"/>
  <c r="C16" i="4" s="1"/>
  <c r="D16" i="4" s="1"/>
  <c r="J16" i="4"/>
  <c r="I16" i="4"/>
  <c r="E16" i="4"/>
  <c r="A16" i="4"/>
  <c r="H18" i="4" l="1"/>
  <c r="H16" i="4"/>
  <c r="H17" i="4"/>
  <c r="F16" i="4"/>
  <c r="F17" i="4"/>
  <c r="F18" i="4"/>
  <c r="G16" i="4"/>
  <c r="G17" i="4"/>
  <c r="G18" i="4"/>
  <c r="P14" i="4" l="1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B8" i="4"/>
  <c r="C8" i="4" s="1"/>
  <c r="D8" i="4" s="1"/>
  <c r="J8" i="4"/>
  <c r="I8" i="4"/>
  <c r="E8" i="4"/>
  <c r="A8" i="4"/>
  <c r="F8" i="4" l="1"/>
  <c r="H12" i="4"/>
  <c r="H8" i="4"/>
  <c r="H9" i="4"/>
  <c r="H10" i="4"/>
  <c r="H11" i="4"/>
  <c r="F9" i="4"/>
  <c r="F10" i="4"/>
  <c r="F11" i="4"/>
  <c r="F12" i="4"/>
  <c r="G8" i="4"/>
  <c r="G9" i="4"/>
  <c r="G10" i="4"/>
  <c r="G11" i="4"/>
  <c r="G12" i="4"/>
  <c r="B5" i="4" l="1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C7" i="4" s="1"/>
  <c r="D7" i="4" s="1"/>
  <c r="J7" i="4"/>
  <c r="I7" i="4"/>
  <c r="E7" i="4"/>
  <c r="A7" i="4"/>
  <c r="H7" i="4" l="1"/>
  <c r="F7" i="4"/>
  <c r="G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C19" i="4" s="1"/>
  <c r="D19" i="4" s="1"/>
  <c r="J19" i="4"/>
  <c r="I19" i="4"/>
  <c r="E19" i="4"/>
  <c r="A19" i="4"/>
  <c r="H24" i="4" l="1"/>
  <c r="H19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19" i="4"/>
  <c r="G21" i="4"/>
  <c r="G22" i="4"/>
  <c r="G23" i="4"/>
  <c r="G24" i="4"/>
  <c r="G25" i="4"/>
</calcChain>
</file>

<file path=xl/sharedStrings.xml><?xml version="1.0" encoding="utf-8"?>
<sst xmlns="http://schemas.openxmlformats.org/spreadsheetml/2006/main" count="48" uniqueCount="43">
  <si>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</si>
  <si>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</si>
  <si>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</si>
  <si>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</si>
  <si>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</si>
  <si>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</si>
  <si>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</si>
  <si>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</si>
  <si>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</si>
  <si>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</si>
  <si>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</si>
  <si>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</si>
  <si>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</si>
  <si>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</si>
  <si>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</si>
  <si>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</si>
  <si>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</si>
  <si>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</si>
  <si>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</si>
  <si>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</si>
  <si>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</si>
  <si>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</si>
  <si>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</si>
  <si>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</si>
  <si>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</si>
  <si>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</si>
  <si>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</si>
  <si>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</si>
  <si>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</si>
  <si>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</si>
  <si>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</si>
  <si>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</si>
  <si>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</si>
  <si>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>Depreciation (100-10)X19/60</t>
  </si>
  <si>
    <t xml:space="preserve">Measured carpet </t>
  </si>
  <si>
    <t>sq.FT</t>
  </si>
  <si>
    <t>Sq.FT</t>
  </si>
  <si>
    <t xml:space="preserve">Agreement  value  </t>
  </si>
  <si>
    <t xml:space="preserve">sq.ft </t>
  </si>
  <si>
    <t>Flat no. 2102, 21th Floor, Wing - A, Maharashtra Mandir, Bhandup West</t>
  </si>
  <si>
    <r>
      <t xml:space="preserve">rate on </t>
    </r>
    <r>
      <rPr>
        <b/>
        <sz val="12"/>
        <color rgb="FFFF0000"/>
        <rFont val="Calibri"/>
        <family val="2"/>
        <scheme val="minor"/>
      </rPr>
      <t>C.A</t>
    </r>
  </si>
  <si>
    <t>C.A Flat No. 2102</t>
  </si>
  <si>
    <t>12.05.2024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</si>
</sst>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9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2" fillId="0" borderId="0" xfId="1" applyFont="1"/>
    <xf numFmtId="0" fontId="2" fillId="0" borderId="0" xfId="0" applyFont="1" applyAlignment="1">
      <alignment horizontal="right"/>
    </xf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0" borderId="2" xfId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0" fontId="9" fillId="0" borderId="0" xfId="0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2" fontId="14" fillId="0" borderId="0" xfId="0" applyNumberFormat="1" applyFont="1"/>
    <xf numFmtId="14" fontId="1" fillId="0" borderId="0" xfId="0" applyNumberFormat="1" applyFont="1" applyAlignment="1">
      <alignment horizontal="right"/>
    </xf>
    <xf numFmtId="43" fontId="1" fillId="0" borderId="0" xfId="0" applyNumberFormat="1" applyFont="1"/>
    <xf numFmtId="0" fontId="11" fillId="0" borderId="0" xfId="0" applyFont="1"/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6" fillId="0" borderId="0" xfId="0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2" fontId="2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0" fontId="1" fillId="3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209101</xdr:colOff>
      <xdr:row>47</xdr:row>
      <xdr:rowOff>80571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FB6323-EEBF-4B96-82EC-CFF326FDB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188" y="190500"/>
          <a:ext cx="8154538" cy="8573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46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C6B6B7-D1BC-4FFE-9179-2CF966C6A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17</xdr:col>
      <xdr:colOff>363277</xdr:colOff>
      <xdr:row>48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9B454F-A661-4710-BBC3-9E518607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507277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17</xdr:col>
      <xdr:colOff>486779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707B40-011D-4559-9F82-799448964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7192379" cy="8564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1</xdr:row>
      <xdr:rowOff>85725</xdr:rowOff>
    </xdr:from>
    <xdr:to>
      <xdr:col>13</xdr:col>
      <xdr:colOff>314035</xdr:colOff>
      <xdr:row>33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D3999E-BB0B-4602-A9F4-9FBF4E4A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276225"/>
          <a:ext cx="6133810" cy="61531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285751</xdr:colOff>
      <xdr:row>1</xdr:row>
      <xdr:rowOff>103087</xdr:rowOff>
    </xdr:from>
    <xdr:to>
      <xdr:col>24</xdr:col>
      <xdr:colOff>171451</xdr:colOff>
      <xdr:row>33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12D094-5DE9-4217-BBE0-0BE10116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0551" y="293587"/>
          <a:ext cx="6591300" cy="6088163"/>
        </a:xfrm>
        <a:prstGeom prst="rect">
          <a:avLst/>
        </a:prstGeom>
      </xdr:spPr>
    </xdr:pic>
    <xdr:clientData/>
  </xdr:twoCellAnchor>
  <xdr:twoCellAnchor editAs="oneCell">
    <xdr:from>
      <xdr:col>24</xdr:col>
      <xdr:colOff>285750</xdr:colOff>
      <xdr:row>1</xdr:row>
      <xdr:rowOff>99751</xdr:rowOff>
    </xdr:from>
    <xdr:to>
      <xdr:col>36</xdr:col>
      <xdr:colOff>115534</xdr:colOff>
      <xdr:row>32</xdr:row>
      <xdr:rowOff>162505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6743BB0-BEC5-4132-9E2C-BAE070E4E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16150" y="290251"/>
          <a:ext cx="7144984" cy="59682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465667</xdr:colOff>
      <xdr:row>1</xdr:row>
      <xdr:rowOff>74083</xdr:rowOff>
    </xdr:from>
    <xdr:to>
      <xdr:col>14</xdr:col>
      <xdr:colOff>357421</xdr:colOff>
      <xdr:row>39</xdr:row>
      <xdr:rowOff>148167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1C6DBB-F34A-4DF8-8689-BCC010A7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4" y="264583"/>
          <a:ext cx="7257754" cy="731308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29</xdr:col>
      <xdr:colOff>227714</xdr:colOff>
      <xdr:row>40</xdr:row>
      <xdr:rowOff>10583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20CC3C-B9B0-4225-85D1-0F24D9197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00" y="190500"/>
          <a:ext cx="8821381" cy="74400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3"/>
  <sheetViews>
    <sheetView zoomScale="90" zoomScaleNormal="90" workbookViewId="0">
      <selection activeCell="F9" sqref="F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31" customWidth="1"/>
    <col min="17" max="17" width="15.5703125" style="31" customWidth="1"/>
    <col min="18" max="18" width="15.42578125" customWidth="1"/>
    <col min="19" max="19" width="5.28515625" customWidth="1"/>
    <col min="20" max="20" width="27.42578125" customWidth="1"/>
    <col min="22" max="22" width="19" style="31" customWidth="1"/>
    <col min="23" max="23" width="12.7109375" customWidth="1"/>
    <col min="24" max="24" width="9.7109375" customWidth="1"/>
    <col min="25" max="25" width="11.570312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30" t="s">
        <v>5</v>
      </c>
      <c r="Q1" s="30" t="s">
        <v>6</v>
      </c>
      <c r="R1" s="1" t="s">
        <v>1</v>
      </c>
      <c r="T1" s="38"/>
      <c r="U1" s="38"/>
      <c r="V1" s="48"/>
      <c r="W1" s="38"/>
      <c r="X1" s="38"/>
      <c r="Y1" s="38"/>
    </row>
    <row r="2" spans="1:26" s="1" customFormat="1" ht="44.25" customHeight="1" x14ac:dyDescent="0.25">
      <c r="A2" s="78" t="s">
        <v>28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28"/>
      <c r="T2" s="79" t="s">
        <v>39</v>
      </c>
      <c r="U2" s="79"/>
      <c r="V2" s="79"/>
      <c r="W2" s="79"/>
      <c r="X2" s="79"/>
      <c r="Y2" s="79"/>
    </row>
    <row r="3" spans="1:26" s="27" customFormat="1" x14ac:dyDescent="0.25">
      <c r="A3" s="25">
        <f t="shared" ref="A3:A6" si="0">N3</f>
        <v>0</v>
      </c>
      <c r="B3" s="25">
        <f t="shared" ref="B3:B6" si="1">Q3</f>
        <v>296</v>
      </c>
      <c r="C3" s="25">
        <f t="shared" ref="C3:C6" si="2">B3*1.2</f>
        <v>355.2</v>
      </c>
      <c r="D3" s="25">
        <f t="shared" ref="D3:D6" si="3">C3*1.2</f>
        <v>426.23999999999995</v>
      </c>
      <c r="E3" s="26">
        <f t="shared" ref="E3:E6" si="4">R3</f>
        <v>5426000</v>
      </c>
      <c r="F3" s="76">
        <f t="shared" ref="F3:F6" si="5">ROUND((E3/B3),0)</f>
        <v>18331</v>
      </c>
      <c r="G3" s="25">
        <f t="shared" ref="G3:G6" si="6">ROUND((E3/C3),0)</f>
        <v>15276</v>
      </c>
      <c r="H3" s="25">
        <f t="shared" ref="H3:H6" si="7">ROUND((E3/D3),0)</f>
        <v>12730</v>
      </c>
      <c r="I3" s="25" t="e">
        <f>#REF!</f>
        <v>#REF!</v>
      </c>
      <c r="J3" s="25" t="e">
        <f>#REF!</f>
        <v>#REF!</v>
      </c>
      <c r="O3" s="27">
        <v>0</v>
      </c>
      <c r="P3" s="32">
        <f t="shared" ref="P3:P13" si="8">O3/1.2</f>
        <v>0</v>
      </c>
      <c r="Q3" s="32">
        <v>296</v>
      </c>
      <c r="R3" s="29">
        <v>5426000</v>
      </c>
      <c r="S3" s="29"/>
      <c r="T3" s="79"/>
      <c r="U3" s="79"/>
      <c r="V3" s="79"/>
      <c r="W3" s="79"/>
      <c r="X3" s="79"/>
      <c r="Y3" s="79"/>
    </row>
    <row r="4" spans="1:26" s="27" customFormat="1" ht="15.75" thickBot="1" x14ac:dyDescent="0.3">
      <c r="A4" s="25">
        <f t="shared" si="0"/>
        <v>0</v>
      </c>
      <c r="B4" s="25">
        <f t="shared" si="1"/>
        <v>420</v>
      </c>
      <c r="C4" s="25">
        <f t="shared" si="2"/>
        <v>504</v>
      </c>
      <c r="D4" s="25">
        <f t="shared" si="3"/>
        <v>604.79999999999995</v>
      </c>
      <c r="E4" s="26">
        <f t="shared" si="4"/>
        <v>7699000</v>
      </c>
      <c r="F4" s="25">
        <f t="shared" si="5"/>
        <v>18331</v>
      </c>
      <c r="G4" s="25">
        <f t="shared" si="6"/>
        <v>15276</v>
      </c>
      <c r="H4" s="25">
        <f t="shared" si="7"/>
        <v>12730</v>
      </c>
      <c r="I4" s="25" t="e">
        <f>#REF!</f>
        <v>#REF!</v>
      </c>
      <c r="J4" s="25" t="e">
        <f>#REF!</f>
        <v>#REF!</v>
      </c>
      <c r="O4" s="27">
        <v>0</v>
      </c>
      <c r="P4" s="32">
        <f t="shared" si="8"/>
        <v>0</v>
      </c>
      <c r="Q4" s="32">
        <v>420</v>
      </c>
      <c r="R4" s="29">
        <v>7699000</v>
      </c>
      <c r="S4" s="29"/>
      <c r="V4" s="32"/>
    </row>
    <row r="5" spans="1:26" s="27" customFormat="1" ht="19.5" customHeight="1" x14ac:dyDescent="0.25">
      <c r="A5" s="25">
        <f t="shared" si="0"/>
        <v>0</v>
      </c>
      <c r="B5" s="25">
        <f t="shared" si="1"/>
        <v>296</v>
      </c>
      <c r="C5" s="25">
        <f t="shared" si="2"/>
        <v>355.2</v>
      </c>
      <c r="D5" s="25">
        <f t="shared" si="3"/>
        <v>426.23999999999995</v>
      </c>
      <c r="E5" s="26">
        <f t="shared" si="4"/>
        <v>5500000</v>
      </c>
      <c r="F5" s="76">
        <f t="shared" si="5"/>
        <v>18581</v>
      </c>
      <c r="G5" s="25">
        <f t="shared" si="6"/>
        <v>15484</v>
      </c>
      <c r="H5" s="25">
        <f t="shared" si="7"/>
        <v>12904</v>
      </c>
      <c r="I5" s="25" t="e">
        <f>#REF!</f>
        <v>#REF!</v>
      </c>
      <c r="J5" s="25" t="e">
        <f>#REF!</f>
        <v>#REF!</v>
      </c>
      <c r="O5" s="27">
        <v>0</v>
      </c>
      <c r="P5" s="32">
        <f t="shared" si="8"/>
        <v>0</v>
      </c>
      <c r="Q5" s="32">
        <v>296</v>
      </c>
      <c r="R5" s="29">
        <v>5500000</v>
      </c>
      <c r="S5" s="29"/>
      <c r="T5" s="70" t="s">
        <v>13</v>
      </c>
      <c r="U5" s="41"/>
      <c r="V5" s="42">
        <v>18500</v>
      </c>
      <c r="W5" s="43" t="s">
        <v>40</v>
      </c>
      <c r="X5" s="10"/>
    </row>
    <row r="6" spans="1:26" s="27" customFormat="1" ht="37.5" customHeight="1" x14ac:dyDescent="0.25">
      <c r="A6" s="25">
        <f t="shared" si="0"/>
        <v>0</v>
      </c>
      <c r="B6" s="25">
        <f t="shared" si="1"/>
        <v>462</v>
      </c>
      <c r="C6" s="25">
        <f t="shared" si="2"/>
        <v>554.4</v>
      </c>
      <c r="D6" s="25">
        <f t="shared" si="3"/>
        <v>665.28</v>
      </c>
      <c r="E6" s="26">
        <f t="shared" si="4"/>
        <v>8584000</v>
      </c>
      <c r="F6" s="76">
        <f t="shared" si="5"/>
        <v>18580</v>
      </c>
      <c r="G6" s="25">
        <f t="shared" si="6"/>
        <v>15483</v>
      </c>
      <c r="H6" s="25">
        <f t="shared" si="7"/>
        <v>12903</v>
      </c>
      <c r="I6" s="25" t="e">
        <f>#REF!</f>
        <v>#REF!</v>
      </c>
      <c r="J6" s="25" t="e">
        <f>#REF!</f>
        <v>#REF!</v>
      </c>
      <c r="O6" s="27">
        <v>0</v>
      </c>
      <c r="P6" s="32">
        <f t="shared" si="8"/>
        <v>0</v>
      </c>
      <c r="Q6" s="32">
        <v>462</v>
      </c>
      <c r="R6" s="29">
        <v>8584000</v>
      </c>
      <c r="S6" s="29"/>
      <c r="T6" s="71" t="s">
        <v>14</v>
      </c>
      <c r="U6" s="11"/>
      <c r="V6" s="35">
        <v>2800</v>
      </c>
      <c r="W6" s="12"/>
      <c r="X6" s="10"/>
    </row>
    <row r="7" spans="1:26" s="27" customFormat="1" ht="15.75" x14ac:dyDescent="0.25">
      <c r="A7" s="25">
        <f t="shared" ref="A7" si="9">N7</f>
        <v>0</v>
      </c>
      <c r="B7" s="25">
        <f t="shared" ref="B7" si="10">Q7</f>
        <v>296</v>
      </c>
      <c r="C7" s="25">
        <f t="shared" ref="C7" si="11">B7*1.2</f>
        <v>355.2</v>
      </c>
      <c r="D7" s="25">
        <f t="shared" ref="D7" si="12">C7*1.2</f>
        <v>426.23999999999995</v>
      </c>
      <c r="E7" s="26">
        <f t="shared" ref="E7" si="13">R7</f>
        <v>6400000</v>
      </c>
      <c r="F7" s="25">
        <f t="shared" ref="F7" si="14">ROUND((E7/B7),0)</f>
        <v>21622</v>
      </c>
      <c r="G7" s="25">
        <f t="shared" ref="G7" si="15">ROUND((E7/C7),0)</f>
        <v>18018</v>
      </c>
      <c r="H7" s="25">
        <f t="shared" ref="H7" si="16">ROUND((E7/D7),0)</f>
        <v>15015</v>
      </c>
      <c r="I7" s="25" t="e">
        <f>#REF!</f>
        <v>#REF!</v>
      </c>
      <c r="J7" s="25" t="e">
        <f>#REF!</f>
        <v>#REF!</v>
      </c>
      <c r="O7" s="27">
        <v>0</v>
      </c>
      <c r="P7" s="32">
        <f t="shared" si="8"/>
        <v>0</v>
      </c>
      <c r="Q7" s="32">
        <v>296</v>
      </c>
      <c r="R7" s="29">
        <v>6400000</v>
      </c>
      <c r="S7" s="29"/>
      <c r="T7" s="13" t="s">
        <v>15</v>
      </c>
      <c r="U7" s="11"/>
      <c r="V7" s="35">
        <f>V5-V6</f>
        <v>15700</v>
      </c>
      <c r="W7" s="12"/>
      <c r="X7" s="10"/>
    </row>
    <row r="8" spans="1:26" s="27" customFormat="1" ht="15.75" x14ac:dyDescent="0.25">
      <c r="A8" s="25">
        <f t="shared" ref="A8:A12" si="17">N8</f>
        <v>0</v>
      </c>
      <c r="B8" s="25">
        <f t="shared" ref="B8:B12" si="18">Q8</f>
        <v>296</v>
      </c>
      <c r="C8" s="25">
        <f t="shared" ref="C8:C12" si="19">B8*1.2</f>
        <v>355.2</v>
      </c>
      <c r="D8" s="25">
        <f t="shared" ref="D8:D12" si="20">C8*1.2</f>
        <v>426.23999999999995</v>
      </c>
      <c r="E8" s="26">
        <f t="shared" ref="E8:E12" si="21">R8</f>
        <v>5425000</v>
      </c>
      <c r="F8" s="25">
        <f t="shared" ref="F8:F12" si="22">ROUND((E8/B8),0)</f>
        <v>18328</v>
      </c>
      <c r="G8" s="25">
        <f t="shared" ref="G8:G12" si="23">ROUND((E8/C8),0)</f>
        <v>15273</v>
      </c>
      <c r="H8" s="25">
        <f t="shared" ref="H8:H12" si="24">ROUND((E8/D8),0)</f>
        <v>12728</v>
      </c>
      <c r="I8" s="25" t="e">
        <f>#REF!</f>
        <v>#REF!</v>
      </c>
      <c r="J8" s="25" t="e">
        <f>#REF!</f>
        <v>#REF!</v>
      </c>
      <c r="O8" s="27">
        <v>0</v>
      </c>
      <c r="P8" s="32">
        <f t="shared" si="8"/>
        <v>0</v>
      </c>
      <c r="Q8" s="32">
        <v>296</v>
      </c>
      <c r="R8" s="29">
        <v>5425000</v>
      </c>
      <c r="S8" s="29"/>
      <c r="T8" s="13" t="s">
        <v>16</v>
      </c>
      <c r="U8" s="11"/>
      <c r="V8" s="35">
        <f>V6</f>
        <v>2800</v>
      </c>
      <c r="W8" s="12"/>
      <c r="X8" s="10"/>
    </row>
    <row r="9" spans="1:26" s="27" customFormat="1" ht="15.75" x14ac:dyDescent="0.25">
      <c r="A9" s="25">
        <f t="shared" si="17"/>
        <v>0</v>
      </c>
      <c r="B9" s="25">
        <f t="shared" si="18"/>
        <v>420</v>
      </c>
      <c r="C9" s="25">
        <f t="shared" si="19"/>
        <v>504</v>
      </c>
      <c r="D9" s="25">
        <f t="shared" si="20"/>
        <v>604.79999999999995</v>
      </c>
      <c r="E9" s="26">
        <f t="shared" si="21"/>
        <v>7698000</v>
      </c>
      <c r="F9" s="25">
        <f t="shared" si="22"/>
        <v>18329</v>
      </c>
      <c r="G9" s="25">
        <f t="shared" si="23"/>
        <v>15274</v>
      </c>
      <c r="H9" s="25">
        <f t="shared" si="24"/>
        <v>12728</v>
      </c>
      <c r="I9" s="25" t="e">
        <f>#REF!</f>
        <v>#REF!</v>
      </c>
      <c r="J9" s="25" t="e">
        <f>#REF!</f>
        <v>#REF!</v>
      </c>
      <c r="O9" s="27">
        <v>0</v>
      </c>
      <c r="P9" s="32">
        <f t="shared" si="8"/>
        <v>0</v>
      </c>
      <c r="Q9" s="32">
        <v>420</v>
      </c>
      <c r="R9" s="29">
        <v>7698000</v>
      </c>
      <c r="S9" s="29"/>
      <c r="T9" s="13" t="s">
        <v>17</v>
      </c>
      <c r="U9" s="44"/>
      <c r="V9" s="72">
        <f>W9-W10</f>
        <v>0</v>
      </c>
      <c r="W9" s="14">
        <v>2024</v>
      </c>
      <c r="X9" s="55"/>
    </row>
    <row r="10" spans="1:26" s="27" customFormat="1" ht="15.75" x14ac:dyDescent="0.25">
      <c r="A10" s="25">
        <f t="shared" si="17"/>
        <v>0</v>
      </c>
      <c r="B10" s="25">
        <f t="shared" si="18"/>
        <v>0</v>
      </c>
      <c r="C10" s="25">
        <f t="shared" si="19"/>
        <v>0</v>
      </c>
      <c r="D10" s="25">
        <f t="shared" si="20"/>
        <v>0</v>
      </c>
      <c r="E10" s="26">
        <f t="shared" si="21"/>
        <v>0</v>
      </c>
      <c r="F10" s="25" t="e">
        <f t="shared" si="22"/>
        <v>#DIV/0!</v>
      </c>
      <c r="G10" s="25" t="e">
        <f t="shared" si="23"/>
        <v>#DIV/0!</v>
      </c>
      <c r="H10" s="25" t="e">
        <f t="shared" si="24"/>
        <v>#DIV/0!</v>
      </c>
      <c r="I10" s="25" t="e">
        <f>#REF!</f>
        <v>#REF!</v>
      </c>
      <c r="J10" s="25" t="e">
        <f>#REF!</f>
        <v>#REF!</v>
      </c>
      <c r="O10" s="27">
        <v>0</v>
      </c>
      <c r="P10" s="32">
        <f t="shared" si="8"/>
        <v>0</v>
      </c>
      <c r="Q10" s="32">
        <f t="shared" ref="Q3:Q13" si="25">P10/1.2</f>
        <v>0</v>
      </c>
      <c r="R10" s="29">
        <v>0</v>
      </c>
      <c r="S10" s="29"/>
      <c r="T10" s="13" t="s">
        <v>18</v>
      </c>
      <c r="U10" s="44"/>
      <c r="V10" s="72">
        <f>V11-V9</f>
        <v>60</v>
      </c>
      <c r="W10" s="14">
        <v>2024</v>
      </c>
      <c r="X10" s="55"/>
      <c r="Y10" s="65"/>
      <c r="Z10" s="65"/>
    </row>
    <row r="11" spans="1:26" s="27" customFormat="1" ht="15.75" x14ac:dyDescent="0.25">
      <c r="A11" s="25">
        <f t="shared" si="17"/>
        <v>0</v>
      </c>
      <c r="B11" s="25">
        <f t="shared" si="18"/>
        <v>0</v>
      </c>
      <c r="C11" s="25">
        <f t="shared" si="19"/>
        <v>0</v>
      </c>
      <c r="D11" s="25">
        <f t="shared" si="20"/>
        <v>0</v>
      </c>
      <c r="E11" s="26">
        <f t="shared" si="21"/>
        <v>0</v>
      </c>
      <c r="F11" s="25" t="e">
        <f t="shared" si="22"/>
        <v>#DIV/0!</v>
      </c>
      <c r="G11" s="25" t="e">
        <f t="shared" si="23"/>
        <v>#DIV/0!</v>
      </c>
      <c r="H11" s="25" t="e">
        <f t="shared" si="24"/>
        <v>#DIV/0!</v>
      </c>
      <c r="I11" s="25" t="e">
        <f>#REF!</f>
        <v>#REF!</v>
      </c>
      <c r="J11" s="25" t="e">
        <f>#REF!</f>
        <v>#REF!</v>
      </c>
      <c r="O11" s="27">
        <v>0</v>
      </c>
      <c r="P11" s="32">
        <f t="shared" si="8"/>
        <v>0</v>
      </c>
      <c r="Q11" s="32">
        <f t="shared" si="25"/>
        <v>0</v>
      </c>
      <c r="R11" s="29">
        <v>0</v>
      </c>
      <c r="S11" s="29"/>
      <c r="T11" s="13" t="s">
        <v>19</v>
      </c>
      <c r="U11" s="44"/>
      <c r="V11" s="72">
        <v>60</v>
      </c>
      <c r="W11" s="14"/>
      <c r="X11" s="55"/>
      <c r="Y11" s="62"/>
      <c r="Z11" s="62"/>
    </row>
    <row r="12" spans="1:26" s="27" customFormat="1" ht="31.5" x14ac:dyDescent="0.25">
      <c r="A12" s="25">
        <f t="shared" si="17"/>
        <v>0</v>
      </c>
      <c r="B12" s="25">
        <f t="shared" si="18"/>
        <v>0</v>
      </c>
      <c r="C12" s="25">
        <f t="shared" si="19"/>
        <v>0</v>
      </c>
      <c r="D12" s="25">
        <f t="shared" si="20"/>
        <v>0</v>
      </c>
      <c r="E12" s="26">
        <f t="shared" si="21"/>
        <v>0</v>
      </c>
      <c r="F12" s="25" t="e">
        <f t="shared" si="22"/>
        <v>#DIV/0!</v>
      </c>
      <c r="G12" s="25" t="e">
        <f t="shared" si="23"/>
        <v>#DIV/0!</v>
      </c>
      <c r="H12" s="25" t="e">
        <f t="shared" si="24"/>
        <v>#DIV/0!</v>
      </c>
      <c r="I12" s="25" t="e">
        <f>#REF!</f>
        <v>#REF!</v>
      </c>
      <c r="J12" s="25" t="e">
        <f>#REF!</f>
        <v>#REF!</v>
      </c>
      <c r="O12" s="27">
        <v>0</v>
      </c>
      <c r="P12" s="32">
        <f t="shared" si="8"/>
        <v>0</v>
      </c>
      <c r="Q12" s="32">
        <f t="shared" si="25"/>
        <v>0</v>
      </c>
      <c r="R12" s="29">
        <v>0</v>
      </c>
      <c r="S12" s="29"/>
      <c r="T12" s="71" t="s">
        <v>33</v>
      </c>
      <c r="U12" s="44"/>
      <c r="V12" s="72">
        <v>0</v>
      </c>
      <c r="W12" s="14"/>
      <c r="X12" s="55"/>
      <c r="Y12" s="62"/>
      <c r="Z12" s="62"/>
    </row>
    <row r="13" spans="1:26" s="27" customFormat="1" ht="15.75" x14ac:dyDescent="0.25">
      <c r="A13" s="25">
        <f t="shared" ref="A13:A14" si="26">N13</f>
        <v>0</v>
      </c>
      <c r="B13" s="25">
        <f t="shared" ref="B13:B14" si="27">Q13</f>
        <v>0</v>
      </c>
      <c r="C13" s="25">
        <f t="shared" ref="C13:C14" si="28">B13*1.2</f>
        <v>0</v>
      </c>
      <c r="D13" s="25">
        <f t="shared" ref="D13:D14" si="29">C13*1.2</f>
        <v>0</v>
      </c>
      <c r="E13" s="26">
        <f t="shared" ref="E13:E14" si="30">R13</f>
        <v>0</v>
      </c>
      <c r="F13" s="25" t="e">
        <f t="shared" ref="F13:F14" si="31">ROUND((E13/B13),0)</f>
        <v>#DIV/0!</v>
      </c>
      <c r="G13" s="25" t="e">
        <f t="shared" ref="G13:G14" si="32">ROUND((E13/C13),0)</f>
        <v>#DIV/0!</v>
      </c>
      <c r="H13" s="25" t="e">
        <f t="shared" ref="H13:H14" si="33">ROUND((E13/D13),0)</f>
        <v>#DIV/0!</v>
      </c>
      <c r="I13" s="25" t="e">
        <f>#REF!</f>
        <v>#REF!</v>
      </c>
      <c r="J13" s="25" t="e">
        <f>#REF!</f>
        <v>#REF!</v>
      </c>
      <c r="O13" s="27">
        <v>0</v>
      </c>
      <c r="P13" s="32">
        <f t="shared" si="8"/>
        <v>0</v>
      </c>
      <c r="Q13" s="32">
        <f t="shared" si="25"/>
        <v>0</v>
      </c>
      <c r="R13" s="29">
        <v>0</v>
      </c>
      <c r="S13" s="29"/>
      <c r="T13" s="13"/>
      <c r="U13" s="73"/>
      <c r="V13" s="72">
        <f>V12%</f>
        <v>0</v>
      </c>
      <c r="W13" s="74"/>
      <c r="X13" s="56"/>
      <c r="Y13" s="62"/>
      <c r="Z13" s="62"/>
    </row>
    <row r="14" spans="1:26" s="27" customFormat="1" ht="15.75" x14ac:dyDescent="0.25">
      <c r="A14" s="25">
        <f t="shared" si="26"/>
        <v>0</v>
      </c>
      <c r="B14" s="25">
        <f t="shared" si="27"/>
        <v>0</v>
      </c>
      <c r="C14" s="25">
        <f t="shared" si="28"/>
        <v>0</v>
      </c>
      <c r="D14" s="25">
        <f t="shared" si="29"/>
        <v>0</v>
      </c>
      <c r="E14" s="26">
        <f t="shared" si="30"/>
        <v>0</v>
      </c>
      <c r="F14" s="25" t="e">
        <f t="shared" si="31"/>
        <v>#DIV/0!</v>
      </c>
      <c r="G14" s="25" t="e">
        <f t="shared" si="32"/>
        <v>#DIV/0!</v>
      </c>
      <c r="H14" s="25" t="e">
        <f t="shared" si="33"/>
        <v>#DIV/0!</v>
      </c>
      <c r="I14" s="25" t="e">
        <f>#REF!</f>
        <v>#REF!</v>
      </c>
      <c r="J14" s="25" t="e">
        <f>#REF!</f>
        <v>#REF!</v>
      </c>
      <c r="O14" s="27">
        <v>0</v>
      </c>
      <c r="P14" s="32">
        <f t="shared" ref="P14" si="34">O14/1.2</f>
        <v>0</v>
      </c>
      <c r="Q14" s="32">
        <f t="shared" ref="Q14" si="35">P14/1.2</f>
        <v>0</v>
      </c>
      <c r="R14" s="29">
        <v>0</v>
      </c>
      <c r="S14" s="29"/>
      <c r="T14" s="13" t="s">
        <v>20</v>
      </c>
      <c r="U14" s="11"/>
      <c r="V14" s="35">
        <f>V8*V13</f>
        <v>0</v>
      </c>
      <c r="W14" s="12"/>
      <c r="X14" s="10"/>
      <c r="Y14" s="62"/>
      <c r="Z14" s="62"/>
    </row>
    <row r="15" spans="1:26" s="27" customFormat="1" ht="36.75" customHeight="1" x14ac:dyDescent="0.25">
      <c r="A15" s="77" t="s">
        <v>29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49"/>
      <c r="T15" s="13" t="s">
        <v>21</v>
      </c>
      <c r="U15" s="11"/>
      <c r="V15" s="35">
        <f>V8-V14</f>
        <v>2800</v>
      </c>
      <c r="W15" s="12"/>
      <c r="X15" s="10"/>
      <c r="Y15" s="62"/>
      <c r="Z15" s="62"/>
    </row>
    <row r="16" spans="1:26" s="27" customFormat="1" ht="15.75" x14ac:dyDescent="0.25">
      <c r="A16" s="25">
        <f t="shared" ref="A16:A18" si="36">N16</f>
        <v>0</v>
      </c>
      <c r="B16" s="25">
        <f t="shared" ref="B16:B18" si="37">Q16</f>
        <v>406</v>
      </c>
      <c r="C16" s="25">
        <f t="shared" ref="C16:C18" si="38">B16*1.2</f>
        <v>487.2</v>
      </c>
      <c r="D16" s="25">
        <f t="shared" ref="D16:D18" si="39">C16*1.2</f>
        <v>584.64</v>
      </c>
      <c r="E16" s="26">
        <f t="shared" ref="E16:E18" si="40">R16</f>
        <v>7115000</v>
      </c>
      <c r="F16" s="76">
        <f t="shared" ref="F16:F18" si="41">ROUND((E16/B16),0)</f>
        <v>17525</v>
      </c>
      <c r="G16" s="25">
        <f t="shared" ref="G16:G18" si="42">ROUND((E16/C16),0)</f>
        <v>14604</v>
      </c>
      <c r="H16" s="25">
        <f t="shared" ref="H16:H18" si="43">ROUND((E16/D16),0)</f>
        <v>12170</v>
      </c>
      <c r="I16" s="25" t="e">
        <f>#REF!</f>
        <v>#REF!</v>
      </c>
      <c r="J16" s="25" t="e">
        <f>#REF!</f>
        <v>#REF!</v>
      </c>
      <c r="O16">
        <v>0</v>
      </c>
      <c r="P16" s="31">
        <f t="shared" ref="P16:P24" si="44">O16/1.2</f>
        <v>0</v>
      </c>
      <c r="Q16" s="31">
        <v>406</v>
      </c>
      <c r="R16" s="2">
        <v>7115000</v>
      </c>
      <c r="S16" s="2"/>
      <c r="T16" s="13" t="s">
        <v>15</v>
      </c>
      <c r="U16" s="11"/>
      <c r="V16" s="35">
        <f>V7</f>
        <v>15700</v>
      </c>
      <c r="W16" s="12"/>
      <c r="X16" s="10"/>
      <c r="Y16" s="62"/>
      <c r="Z16" s="62"/>
    </row>
    <row r="17" spans="1:26" s="27" customFormat="1" ht="15.75" x14ac:dyDescent="0.25">
      <c r="A17" s="25">
        <f t="shared" si="36"/>
        <v>0</v>
      </c>
      <c r="B17" s="25">
        <f t="shared" si="37"/>
        <v>326</v>
      </c>
      <c r="C17" s="25">
        <f t="shared" si="38"/>
        <v>391.2</v>
      </c>
      <c r="D17" s="25">
        <f t="shared" si="39"/>
        <v>469.43999999999994</v>
      </c>
      <c r="E17" s="26">
        <f t="shared" si="40"/>
        <v>5685000</v>
      </c>
      <c r="F17" s="25">
        <f t="shared" si="41"/>
        <v>17439</v>
      </c>
      <c r="G17" s="25">
        <f t="shared" si="42"/>
        <v>14532</v>
      </c>
      <c r="H17" s="25">
        <f t="shared" si="43"/>
        <v>12110</v>
      </c>
      <c r="I17" s="25" t="e">
        <f>#REF!</f>
        <v>#REF!</v>
      </c>
      <c r="J17" s="25" t="e">
        <f>#REF!</f>
        <v>#REF!</v>
      </c>
      <c r="O17">
        <v>0</v>
      </c>
      <c r="P17" s="31">
        <f t="shared" si="44"/>
        <v>0</v>
      </c>
      <c r="Q17" s="31">
        <v>326</v>
      </c>
      <c r="R17" s="2">
        <v>5685000</v>
      </c>
      <c r="S17" s="2"/>
      <c r="T17" s="13"/>
      <c r="U17" s="11"/>
      <c r="V17" s="35"/>
      <c r="W17" s="12"/>
      <c r="X17" s="10"/>
      <c r="Y17" s="62"/>
      <c r="Z17" s="62"/>
    </row>
    <row r="18" spans="1:26" s="27" customFormat="1" ht="15.75" x14ac:dyDescent="0.25">
      <c r="A18" s="25">
        <f t="shared" si="36"/>
        <v>0</v>
      </c>
      <c r="B18" s="25">
        <f t="shared" si="37"/>
        <v>298</v>
      </c>
      <c r="C18" s="25">
        <f t="shared" si="38"/>
        <v>357.59999999999997</v>
      </c>
      <c r="D18" s="25">
        <f t="shared" si="39"/>
        <v>429.11999999999995</v>
      </c>
      <c r="E18" s="26">
        <f t="shared" si="40"/>
        <v>4225000</v>
      </c>
      <c r="F18" s="25">
        <f t="shared" si="41"/>
        <v>14178</v>
      </c>
      <c r="G18" s="25">
        <f t="shared" si="42"/>
        <v>11815</v>
      </c>
      <c r="H18" s="25">
        <f t="shared" si="43"/>
        <v>9846</v>
      </c>
      <c r="I18" s="25" t="e">
        <f>#REF!</f>
        <v>#REF!</v>
      </c>
      <c r="J18" s="25" t="e">
        <f>#REF!</f>
        <v>#REF!</v>
      </c>
      <c r="O18">
        <v>0</v>
      </c>
      <c r="P18" s="31">
        <f t="shared" si="44"/>
        <v>0</v>
      </c>
      <c r="Q18" s="31">
        <v>298</v>
      </c>
      <c r="R18" s="2">
        <v>4225000</v>
      </c>
      <c r="S18" s="2"/>
      <c r="T18" s="13" t="s">
        <v>22</v>
      </c>
      <c r="U18" s="11"/>
      <c r="V18" s="35">
        <f>V16+V15</f>
        <v>18500</v>
      </c>
      <c r="W18" s="12"/>
      <c r="X18" s="10"/>
      <c r="Y18" s="62"/>
      <c r="Z18" s="62"/>
    </row>
    <row r="19" spans="1:26" s="27" customFormat="1" ht="15.75" x14ac:dyDescent="0.25">
      <c r="A19" s="25">
        <f t="shared" ref="A19:A25" si="45">N19</f>
        <v>0</v>
      </c>
      <c r="B19" s="25">
        <f t="shared" ref="B19:B25" si="46">Q19</f>
        <v>329</v>
      </c>
      <c r="C19" s="25">
        <f t="shared" ref="C19:C25" si="47">B19*1.2</f>
        <v>394.8</v>
      </c>
      <c r="D19" s="25">
        <f t="shared" ref="D19:D25" si="48">C19*1.2</f>
        <v>473.76</v>
      </c>
      <c r="E19" s="26">
        <f t="shared" ref="E19:E25" si="49">R19</f>
        <v>4300000</v>
      </c>
      <c r="F19" s="25">
        <f t="shared" ref="F19:F25" si="50">ROUND((E19/B19),0)</f>
        <v>13070</v>
      </c>
      <c r="G19" s="25">
        <f t="shared" ref="G19:G25" si="51">ROUND((E19/C19),0)</f>
        <v>10892</v>
      </c>
      <c r="H19" s="25">
        <f t="shared" ref="H19:H25" si="52">ROUND((E19/D19),0)</f>
        <v>9076</v>
      </c>
      <c r="I19" s="25" t="e">
        <f>#REF!</f>
        <v>#REF!</v>
      </c>
      <c r="J19" s="25" t="e">
        <f>#REF!</f>
        <v>#REF!</v>
      </c>
      <c r="O19">
        <v>0</v>
      </c>
      <c r="P19" s="31">
        <f t="shared" si="44"/>
        <v>0</v>
      </c>
      <c r="Q19" s="31">
        <v>329</v>
      </c>
      <c r="R19" s="2">
        <v>4300000</v>
      </c>
      <c r="S19" s="2"/>
      <c r="T19" s="13"/>
      <c r="U19" s="44"/>
      <c r="V19" s="72"/>
      <c r="W19" s="14"/>
      <c r="X19" s="55"/>
      <c r="Y19" s="63"/>
      <c r="Z19" s="62"/>
    </row>
    <row r="20" spans="1:26" s="27" customFormat="1" ht="15.75" x14ac:dyDescent="0.25">
      <c r="A20" s="25">
        <f t="shared" si="45"/>
        <v>0</v>
      </c>
      <c r="B20" s="25">
        <f t="shared" si="46"/>
        <v>329</v>
      </c>
      <c r="C20" s="25">
        <f t="shared" si="47"/>
        <v>394.8</v>
      </c>
      <c r="D20" s="25">
        <f t="shared" si="48"/>
        <v>473.76</v>
      </c>
      <c r="E20" s="26">
        <f t="shared" si="49"/>
        <v>5820000</v>
      </c>
      <c r="F20" s="76">
        <f t="shared" si="50"/>
        <v>17690</v>
      </c>
      <c r="G20" s="25">
        <f t="shared" si="51"/>
        <v>14742</v>
      </c>
      <c r="H20" s="25">
        <f t="shared" si="52"/>
        <v>12285</v>
      </c>
      <c r="I20" s="25" t="e">
        <f>#REF!</f>
        <v>#REF!</v>
      </c>
      <c r="J20" s="25" t="e">
        <f>#REF!</f>
        <v>#REF!</v>
      </c>
      <c r="O20">
        <v>0</v>
      </c>
      <c r="P20" s="31">
        <f t="shared" si="44"/>
        <v>0</v>
      </c>
      <c r="Q20" s="31">
        <v>329</v>
      </c>
      <c r="R20" s="2">
        <v>5820000</v>
      </c>
      <c r="S20" s="2"/>
      <c r="T20" s="75" t="s">
        <v>41</v>
      </c>
      <c r="U20" s="45"/>
      <c r="V20" s="35">
        <v>326</v>
      </c>
      <c r="W20" s="14" t="s">
        <v>31</v>
      </c>
      <c r="X20" s="55"/>
      <c r="Z20" s="27" t="s">
        <v>35</v>
      </c>
    </row>
    <row r="21" spans="1:26" ht="15.75" x14ac:dyDescent="0.25">
      <c r="A21" s="4">
        <f t="shared" si="45"/>
        <v>0</v>
      </c>
      <c r="B21" s="4">
        <f t="shared" si="46"/>
        <v>0</v>
      </c>
      <c r="C21" s="4">
        <f t="shared" si="47"/>
        <v>0</v>
      </c>
      <c r="D21" s="4">
        <f t="shared" si="48"/>
        <v>0</v>
      </c>
      <c r="E21" s="5">
        <f t="shared" si="49"/>
        <v>0</v>
      </c>
      <c r="F21" s="25" t="e">
        <f t="shared" si="50"/>
        <v>#DIV/0!</v>
      </c>
      <c r="G21" s="8" t="e">
        <f t="shared" si="51"/>
        <v>#DIV/0!</v>
      </c>
      <c r="H21" s="8" t="e">
        <f t="shared" si="52"/>
        <v>#DIV/0!</v>
      </c>
      <c r="I21" s="4" t="e">
        <f>#REF!</f>
        <v>#REF!</v>
      </c>
      <c r="J21" s="4" t="e">
        <f>#REF!</f>
        <v>#REF!</v>
      </c>
      <c r="O21">
        <v>0</v>
      </c>
      <c r="P21" s="31">
        <f t="shared" si="44"/>
        <v>0</v>
      </c>
      <c r="Q21" s="31">
        <f t="shared" ref="Q16:Q24" si="53">P21/1.2</f>
        <v>0</v>
      </c>
      <c r="R21" s="2">
        <v>0</v>
      </c>
      <c r="S21" s="2"/>
      <c r="T21" s="15" t="s">
        <v>32</v>
      </c>
      <c r="U21" s="45"/>
      <c r="V21" s="37">
        <f>V18*V20</f>
        <v>6031000</v>
      </c>
      <c r="W21" s="16"/>
      <c r="X21" s="57"/>
      <c r="Z21" t="s">
        <v>36</v>
      </c>
    </row>
    <row r="22" spans="1:26" ht="15.75" customHeight="1" x14ac:dyDescent="0.25">
      <c r="A22" s="4">
        <f t="shared" si="45"/>
        <v>0</v>
      </c>
      <c r="B22" s="4">
        <f t="shared" si="46"/>
        <v>0</v>
      </c>
      <c r="C22" s="4">
        <f t="shared" si="47"/>
        <v>0</v>
      </c>
      <c r="D22" s="4">
        <f t="shared" si="48"/>
        <v>0</v>
      </c>
      <c r="E22" s="5">
        <f t="shared" si="49"/>
        <v>0</v>
      </c>
      <c r="F22" s="25" t="e">
        <f t="shared" si="50"/>
        <v>#DIV/0!</v>
      </c>
      <c r="G22" s="8" t="e">
        <f t="shared" si="51"/>
        <v>#DIV/0!</v>
      </c>
      <c r="H22" s="8" t="e">
        <f t="shared" si="52"/>
        <v>#DIV/0!</v>
      </c>
      <c r="I22" s="4" t="e">
        <f>#REF!</f>
        <v>#REF!</v>
      </c>
      <c r="J22" s="4" t="e">
        <f>#REF!</f>
        <v>#REF!</v>
      </c>
      <c r="O22">
        <v>0</v>
      </c>
      <c r="P22" s="31">
        <f t="shared" si="44"/>
        <v>0</v>
      </c>
      <c r="Q22" s="31">
        <f t="shared" si="53"/>
        <v>0</v>
      </c>
      <c r="R22" s="2">
        <v>0</v>
      </c>
      <c r="S22" s="2"/>
      <c r="T22" s="15"/>
      <c r="U22" s="45"/>
      <c r="V22" s="37"/>
      <c r="W22" s="16"/>
      <c r="X22" s="64"/>
      <c r="Y22" s="9"/>
      <c r="Z22" t="s">
        <v>36</v>
      </c>
    </row>
    <row r="23" spans="1:26" ht="19.5" customHeight="1" x14ac:dyDescent="0.25">
      <c r="A23" s="4">
        <f t="shared" si="45"/>
        <v>0</v>
      </c>
      <c r="B23" s="4">
        <f t="shared" si="46"/>
        <v>0</v>
      </c>
      <c r="C23" s="4">
        <f t="shared" si="47"/>
        <v>0</v>
      </c>
      <c r="D23" s="4">
        <f t="shared" si="48"/>
        <v>0</v>
      </c>
      <c r="E23" s="5">
        <f t="shared" si="49"/>
        <v>0</v>
      </c>
      <c r="F23" s="25" t="e">
        <f t="shared" si="50"/>
        <v>#DIV/0!</v>
      </c>
      <c r="G23" s="8" t="e">
        <f t="shared" si="51"/>
        <v>#DIV/0!</v>
      </c>
      <c r="H23" s="8" t="e">
        <f t="shared" si="52"/>
        <v>#DIV/0!</v>
      </c>
      <c r="I23" s="4" t="e">
        <f>#REF!</f>
        <v>#REF!</v>
      </c>
      <c r="J23" s="4" t="e">
        <f>#REF!</f>
        <v>#REF!</v>
      </c>
      <c r="O23">
        <v>0</v>
      </c>
      <c r="P23" s="31">
        <f t="shared" si="44"/>
        <v>0</v>
      </c>
      <c r="Q23" s="31">
        <f t="shared" si="53"/>
        <v>0</v>
      </c>
      <c r="R23" s="2">
        <v>0</v>
      </c>
      <c r="S23" s="2"/>
      <c r="T23" s="17" t="s">
        <v>30</v>
      </c>
      <c r="U23" s="6"/>
      <c r="V23" s="10">
        <f>V21+V22</f>
        <v>6031000</v>
      </c>
      <c r="W23" s="18"/>
      <c r="X23" s="58"/>
      <c r="Y23" s="68"/>
      <c r="Z23" s="6"/>
    </row>
    <row r="24" spans="1:26" ht="15.75" x14ac:dyDescent="0.25">
      <c r="A24" s="4">
        <f t="shared" si="45"/>
        <v>0</v>
      </c>
      <c r="B24" s="4">
        <f t="shared" si="46"/>
        <v>0</v>
      </c>
      <c r="C24" s="4">
        <f t="shared" si="47"/>
        <v>0</v>
      </c>
      <c r="D24" s="4">
        <f t="shared" si="48"/>
        <v>0</v>
      </c>
      <c r="E24" s="5">
        <f t="shared" si="49"/>
        <v>0</v>
      </c>
      <c r="F24" s="8" t="e">
        <f t="shared" si="50"/>
        <v>#DIV/0!</v>
      </c>
      <c r="G24" s="8" t="e">
        <f t="shared" si="51"/>
        <v>#DIV/0!</v>
      </c>
      <c r="H24" s="8" t="e">
        <f t="shared" si="52"/>
        <v>#DIV/0!</v>
      </c>
      <c r="I24" s="4" t="e">
        <f>#REF!</f>
        <v>#REF!</v>
      </c>
      <c r="J24" s="4" t="e">
        <f>#REF!</f>
        <v>#REF!</v>
      </c>
      <c r="O24">
        <v>0</v>
      </c>
      <c r="P24" s="31">
        <f t="shared" si="44"/>
        <v>0</v>
      </c>
      <c r="Q24" s="31">
        <f t="shared" si="53"/>
        <v>0</v>
      </c>
      <c r="R24" s="2">
        <v>0</v>
      </c>
      <c r="S24" s="2"/>
      <c r="T24" s="15" t="s">
        <v>23</v>
      </c>
      <c r="U24" s="45"/>
      <c r="V24" s="10">
        <f>V23*0.9</f>
        <v>5427900</v>
      </c>
      <c r="W24" s="14"/>
      <c r="X24" s="59"/>
      <c r="Y24" s="54"/>
      <c r="Z24" s="6" t="s">
        <v>38</v>
      </c>
    </row>
    <row r="25" spans="1:26" ht="15.75" x14ac:dyDescent="0.25">
      <c r="A25" s="4">
        <f t="shared" si="45"/>
        <v>0</v>
      </c>
      <c r="B25" s="4">
        <f t="shared" si="46"/>
        <v>0</v>
      </c>
      <c r="C25" s="4">
        <f t="shared" si="47"/>
        <v>0</v>
      </c>
      <c r="D25" s="4">
        <f t="shared" si="48"/>
        <v>0</v>
      </c>
      <c r="E25" s="5">
        <f t="shared" si="49"/>
        <v>0</v>
      </c>
      <c r="F25" s="8" t="e">
        <f t="shared" si="50"/>
        <v>#DIV/0!</v>
      </c>
      <c r="G25" s="8" t="e">
        <f t="shared" si="51"/>
        <v>#DIV/0!</v>
      </c>
      <c r="H25" s="8" t="e">
        <f t="shared" si="52"/>
        <v>#DIV/0!</v>
      </c>
      <c r="I25" s="4" t="e">
        <f>#REF!</f>
        <v>#REF!</v>
      </c>
      <c r="J25" s="4" t="e">
        <f>#REF!</f>
        <v>#REF!</v>
      </c>
      <c r="O25">
        <v>0</v>
      </c>
      <c r="P25" s="31">
        <f t="shared" ref="P25" si="54">O25/1.2</f>
        <v>0</v>
      </c>
      <c r="Q25" s="31">
        <f t="shared" ref="Q25" si="55">P25/1.2</f>
        <v>0</v>
      </c>
      <c r="R25" s="2">
        <v>0</v>
      </c>
      <c r="S25" s="2"/>
      <c r="T25" s="15" t="s">
        <v>24</v>
      </c>
      <c r="U25" s="45"/>
      <c r="V25" s="37">
        <f>V23*0.8</f>
        <v>4824800</v>
      </c>
      <c r="W25" s="18"/>
      <c r="X25" s="58"/>
    </row>
    <row r="26" spans="1:26" ht="15.75" x14ac:dyDescent="0.25">
      <c r="T26" s="15" t="s">
        <v>25</v>
      </c>
      <c r="U26" s="45"/>
      <c r="V26" s="37">
        <f>V6*V20</f>
        <v>912800</v>
      </c>
      <c r="W26" s="19"/>
      <c r="X26" s="60"/>
    </row>
    <row r="27" spans="1:26" ht="38.25" customHeight="1" x14ac:dyDescent="0.25">
      <c r="T27" s="13" t="s">
        <v>26</v>
      </c>
      <c r="U27" s="44"/>
      <c r="V27" s="46"/>
      <c r="W27" s="18"/>
      <c r="X27" s="58"/>
    </row>
    <row r="28" spans="1:26" ht="21" customHeight="1" x14ac:dyDescent="0.25">
      <c r="P28" s="33" t="s">
        <v>34</v>
      </c>
      <c r="Q28" s="34" t="s">
        <v>31</v>
      </c>
      <c r="R28" s="34"/>
      <c r="T28" s="20" t="s">
        <v>27</v>
      </c>
      <c r="U28" s="47"/>
      <c r="V28" s="50">
        <f>V23*0.025/12</f>
        <v>12564.583333333334</v>
      </c>
      <c r="W28" s="21"/>
      <c r="X28" s="69"/>
      <c r="Y28" s="6"/>
    </row>
    <row r="29" spans="1:26" ht="20.25" customHeight="1" thickBot="1" x14ac:dyDescent="0.3">
      <c r="G29" s="6"/>
      <c r="H29" s="6"/>
      <c r="P29" s="66" t="s">
        <v>37</v>
      </c>
      <c r="Q29" s="34">
        <v>5685000</v>
      </c>
      <c r="R29" s="51" t="s">
        <v>42</v>
      </c>
      <c r="T29" s="22"/>
      <c r="U29" s="23"/>
      <c r="V29" s="36"/>
      <c r="W29" s="24"/>
      <c r="X29" s="61"/>
      <c r="Y29" s="27"/>
    </row>
    <row r="30" spans="1:26" x14ac:dyDescent="0.25">
      <c r="P30" s="67"/>
      <c r="Q30" s="39"/>
      <c r="R30" s="40"/>
    </row>
    <row r="31" spans="1:26" x14ac:dyDescent="0.25">
      <c r="P31" s="67"/>
      <c r="Q31" s="39"/>
      <c r="R31" s="6"/>
    </row>
    <row r="32" spans="1:26" ht="24" customHeight="1" x14ac:dyDescent="0.25">
      <c r="R32" s="9"/>
      <c r="T32" s="53"/>
      <c r="U32" s="53"/>
      <c r="V32" s="33"/>
      <c r="W32" s="52"/>
      <c r="X32" s="52"/>
    </row>
    <row r="33" spans="18:20" x14ac:dyDescent="0.25">
      <c r="R33" s="9"/>
      <c r="T33" s="9"/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Y32" sqref="Y3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abSelected="1" topLeftCell="A10" zoomScale="120" zoomScaleNormal="120" workbookViewId="0">
      <selection activeCell="P22" sqref="P2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C2" sqref="C2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25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Z2" sqref="Z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4" zoomScale="90" zoomScaleNormal="90" workbookViewId="0">
      <selection activeCell="AE30" sqref="AE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AA2" sqref="AA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J2" sqref="AJ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2024-06-03T07:13:57Z</dcterms:modified>
</cp:coreProperties>
</file>