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0"/>
  <workbookPr/>
  <mc:AlternateContent xmlns:mc="http://schemas.openxmlformats.org/markup-compatibility/2006">
    <mc:Choice Requires="x15">
      <x15ac:absPath xmlns:x15ac="http://schemas.microsoft.com/office/spreadsheetml/2010/11/ac" url="F:\Work from home - Vastukala\01.06.2024\Vijay Kantilal Thakkar\"/>
    </mc:Choice>
  </mc:AlternateContent>
  <xr:revisionPtr revIDLastSave="0" documentId="13_ncr:1_{FE440F1A-F3CD-46A0-B2B6-2F5EEC31C434}" xr6:coauthVersionLast="36" xr6:coauthVersionMax="36" xr10:uidLastSave="{00000000-0000-0000-0000-000000000000}"/>
  <bookViews>
    <workbookView xWindow="-120" yWindow="-120" windowWidth="20730" windowHeight="1176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P3" i="4" l="1"/>
  <c r="G31" i="4" l="1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Q5" i="4"/>
  <c r="B5" i="4" s="1"/>
  <c r="C5" i="4" s="1"/>
  <c r="D5" i="4" s="1"/>
  <c r="J5" i="4"/>
  <c r="I5" i="4"/>
  <c r="E5" i="4"/>
  <c r="Q4" i="4"/>
  <c r="B4" i="4" s="1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3" i="4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6" i="24" l="1"/>
  <c r="N17" i="24" s="1"/>
  <c r="I10" i="24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0" i="23" l="1"/>
  <c r="C25" i="23"/>
  <c r="C21" i="23"/>
  <c r="P20" i="4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<sst xmlns="http://schemas.openxmlformats.org/spreadsheetml/2006/main" count="130" uniqueCount="88">
  <si>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</si>
  <si>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</si>
  <si>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</si>
  <si>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</si>
  <si>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</si>
  <si>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</si>
  <si>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</si>
  <si>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</si>
  <si>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</si>
  <si>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</si>
  <si>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</si>
  <si>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</si>
  <si>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</si>
  <si>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</si>
  <si>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</si>
  <si>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</si>
  <si>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</si>
  <si>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</si>
  <si>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</si>
  <si>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</si>
  <si>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</si>
  <si>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</si>
  <si>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</si>
  <si>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</si>
  <si>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</si>
  <si>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</si>
  <si>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</si>
  <si>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</si>
  <si>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</si>
  <si>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</si>
  <si>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</si>
  <si>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</si>
  <si>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</si>
  <si>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</si>
  <si>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</si>
  <si>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</si>
  <si>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</si>
  <si>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</si>
  <si>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</si>
  <si>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</si>
  <si>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</si>
  <si>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</si>
  <si>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</si>
  <si>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</si>
  <si>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</si>
  <si>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</si>
  <si>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</si>
  <si>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</si>
  <si>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</si>
  <si>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</si>
  <si>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</si>
  <si>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</si>
  <si>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</si>
  <si>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</si>
  <si>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</si>
  <si>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</si>
  <si>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</si>
  <si>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</si>
  <si>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</si>
  <si>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</si>
  <si>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</si>
  <si>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</si>
  <si>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</si>
  <si>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</si>
  <si>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</si>
  <si>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</si>
  <si>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</si>
  <si>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</si>
  <si>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</si>
  <si>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</si>
  <si>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</si>
  <si>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</si>
  <si>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</si>
  <si>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</si>
  <si>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</si>
  <si>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</si>
  <si>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</si>
  <si>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</si>
  <si>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</si>
  <si>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</si>
  <si>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</si>
  <si>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</si>
  <si>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</si>
  <si>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</si>
  <si>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08.07.2016</t>
  </si>
  <si>
    <t>ACA</t>
  </si>
  <si>
    <t>IGR-05.04.24</t>
  </si>
  <si>
    <t>IGR-27.10.23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</si>
</sst>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2" fillId="0" borderId="0" xfId="0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28444-2523-43D3-BCA6-B791930D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29</xdr:row>
      <xdr:rowOff>181771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2EC070-B909-48AC-8A89-C404BA57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698597" cy="5706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EA9D4-5ECF-4DBF-8B09-F5C7C6FB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7A7EA-6528-4A63-9A29-3C23CAD1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497494</xdr:colOff>
      <xdr:row>31</xdr:row>
      <xdr:rowOff>122549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355091-0A89-4CE8-91F2-8A81E76F9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569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3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78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272929.98499999999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302329.98499999999</v>
      </c>
      <c r="D9" s="59" t="s">
        <v>62</v>
      </c>
      <c r="E9" s="60">
        <f>C9/10.764</f>
        <v>28087.140932738759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15</v>
      </c>
      <c r="D13" s="66">
        <f>D12-C13</f>
        <v>85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Q15" sqref="Q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19.25</v>
      </c>
      <c r="M5" s="42">
        <v>9.8800000000000008</v>
      </c>
      <c r="N5" s="42">
        <f t="shared" ref="N5:N15" si="6">L5*M5</f>
        <v>190.19000000000003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6.81</v>
      </c>
      <c r="M6" s="42">
        <v>9.1300000000000008</v>
      </c>
      <c r="N6" s="42">
        <f t="shared" si="6"/>
        <v>62.1753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7.03</v>
      </c>
      <c r="M7" s="42">
        <v>3.36</v>
      </c>
      <c r="N7" s="42">
        <f t="shared" si="6"/>
        <v>23.620799999999999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10.77</v>
      </c>
      <c r="M8" s="42">
        <v>10.07</v>
      </c>
      <c r="N8" s="42">
        <f t="shared" si="6"/>
        <v>108.4539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3.35</v>
      </c>
      <c r="M9" s="42">
        <v>3.21</v>
      </c>
      <c r="N9" s="42">
        <f t="shared" si="6"/>
        <v>10.753500000000001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9.92</v>
      </c>
      <c r="M10" s="42">
        <v>12.09</v>
      </c>
      <c r="N10" s="42">
        <f t="shared" si="6"/>
        <v>119.9328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4.22</v>
      </c>
      <c r="M11" s="42">
        <v>6.98</v>
      </c>
      <c r="N11" s="42">
        <f t="shared" si="6"/>
        <v>29.4556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4.24</v>
      </c>
      <c r="M12" s="42">
        <v>6.8</v>
      </c>
      <c r="N12" s="42">
        <f t="shared" si="6"/>
        <v>28.832000000000001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7.62</v>
      </c>
      <c r="M13" s="42">
        <v>3.2</v>
      </c>
      <c r="N13" s="42">
        <f t="shared" si="6"/>
        <v>24.384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597.79790000000003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6434.6965955999995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8" max="8" width="18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26700</v>
      </c>
      <c r="D3" s="20" t="s">
        <v>76</v>
      </c>
      <c r="E3" t="s">
        <v>85</v>
      </c>
    </row>
    <row r="4" spans="1:9" ht="30" x14ac:dyDescent="0.25">
      <c r="A4" s="21" t="s">
        <v>14</v>
      </c>
      <c r="B4" s="18"/>
      <c r="C4" s="19">
        <v>2700</v>
      </c>
      <c r="D4" s="22"/>
    </row>
    <row r="5" spans="1:9" x14ac:dyDescent="0.25">
      <c r="A5" s="15" t="s">
        <v>15</v>
      </c>
      <c r="B5" s="18"/>
      <c r="C5" s="19">
        <f>C3-C4</f>
        <v>24000</v>
      </c>
      <c r="D5" s="22"/>
    </row>
    <row r="6" spans="1:9" x14ac:dyDescent="0.25">
      <c r="A6" s="15" t="s">
        <v>16</v>
      </c>
      <c r="B6" s="18"/>
      <c r="C6" s="19">
        <f>C4</f>
        <v>2700</v>
      </c>
      <c r="D6" s="22"/>
    </row>
    <row r="7" spans="1:9" x14ac:dyDescent="0.25">
      <c r="A7" s="15" t="s">
        <v>17</v>
      </c>
      <c r="B7" s="23"/>
      <c r="C7" s="24">
        <f>D7-D8</f>
        <v>15</v>
      </c>
      <c r="D7" s="24">
        <v>2024</v>
      </c>
    </row>
    <row r="8" spans="1:9" x14ac:dyDescent="0.25">
      <c r="A8" s="15" t="s">
        <v>18</v>
      </c>
      <c r="B8" s="23"/>
      <c r="C8" s="24">
        <f>C9-C7</f>
        <v>45</v>
      </c>
      <c r="D8" s="24">
        <v>2009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22.5</v>
      </c>
      <c r="D10" s="24"/>
      <c r="H10" s="72"/>
      <c r="I10" s="72"/>
    </row>
    <row r="11" spans="1:9" ht="15.75" x14ac:dyDescent="0.25">
      <c r="A11" s="15"/>
      <c r="B11" s="25"/>
      <c r="C11" s="26">
        <f>C10%</f>
        <v>0.22500000000000001</v>
      </c>
      <c r="D11" s="26"/>
      <c r="H11" s="72"/>
      <c r="I11" s="72"/>
    </row>
    <row r="12" spans="1:9" ht="15.75" x14ac:dyDescent="0.25">
      <c r="A12" s="15" t="s">
        <v>21</v>
      </c>
      <c r="B12" s="18"/>
      <c r="C12" s="19">
        <f>C6*C11</f>
        <v>607.5</v>
      </c>
      <c r="D12" s="22"/>
      <c r="H12" s="72"/>
      <c r="I12" s="72"/>
    </row>
    <row r="13" spans="1:9" ht="15.75" x14ac:dyDescent="0.25">
      <c r="A13" s="15" t="s">
        <v>22</v>
      </c>
      <c r="B13" s="18"/>
      <c r="C13" s="19">
        <f>C6-C12</f>
        <v>2092.5</v>
      </c>
      <c r="D13" s="22"/>
      <c r="H13" s="72"/>
      <c r="I13" s="72"/>
    </row>
    <row r="14" spans="1:9" ht="15.75" x14ac:dyDescent="0.25">
      <c r="A14" s="15" t="s">
        <v>15</v>
      </c>
      <c r="B14" s="18"/>
      <c r="C14" s="19">
        <f>C5</f>
        <v>24000</v>
      </c>
      <c r="D14" s="22"/>
      <c r="H14" s="72"/>
      <c r="I14" s="72"/>
    </row>
    <row r="15" spans="1:9" ht="15.75" x14ac:dyDescent="0.25">
      <c r="B15" s="18"/>
      <c r="C15" s="19"/>
      <c r="D15" s="22"/>
      <c r="I15" s="72"/>
    </row>
    <row r="16" spans="1:9" x14ac:dyDescent="0.25">
      <c r="A16" s="27" t="s">
        <v>23</v>
      </c>
      <c r="B16" s="28"/>
      <c r="C16" s="20">
        <f>C14+C13</f>
        <v>26092.5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523</v>
      </c>
      <c r="D18" s="24"/>
    </row>
    <row r="19" spans="1:4" x14ac:dyDescent="0.25">
      <c r="A19" s="70" t="s">
        <v>74</v>
      </c>
      <c r="B19" s="6"/>
      <c r="C19" s="30">
        <f>C18*C16</f>
        <v>13646377.5</v>
      </c>
      <c r="D19" s="31"/>
    </row>
    <row r="20" spans="1:4" x14ac:dyDescent="0.25">
      <c r="A20" s="70" t="s">
        <v>24</v>
      </c>
      <c r="B20" s="6"/>
      <c r="C20" s="30">
        <f>C19*90%</f>
        <v>12281739.75</v>
      </c>
      <c r="D20" s="30"/>
    </row>
    <row r="21" spans="1:4" x14ac:dyDescent="0.25">
      <c r="A21" s="70" t="s">
        <v>25</v>
      </c>
      <c r="B21" s="6"/>
      <c r="C21" s="30">
        <f>C19*80%</f>
        <v>10917102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1412100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28429.953125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abSelected="1" topLeftCell="B1" workbookViewId="0">
      <selection activeCell="F2" sqref="F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503.33333333333337</v>
      </c>
      <c r="C2" s="4">
        <f t="shared" ref="C2:C15" si="1">B2*1.2</f>
        <v>604</v>
      </c>
      <c r="D2" s="4">
        <f t="shared" ref="D2:D15" si="2">C2*1.2</f>
        <v>724.8</v>
      </c>
      <c r="E2" s="5">
        <f t="shared" ref="E2:E15" si="3">R2</f>
        <v>14000000</v>
      </c>
      <c r="F2" s="74">
        <f t="shared" ref="F2:F15" si="4">ROUND((E2/B2),0)</f>
        <v>27815</v>
      </c>
      <c r="G2" s="74">
        <f t="shared" ref="G2:G15" si="5">ROUND((E2/C2),0)</f>
        <v>23179</v>
      </c>
      <c r="H2" s="74">
        <f t="shared" ref="H2:H15" si="6">ROUND((E2/D2),0)</f>
        <v>19316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604</v>
      </c>
      <c r="Q2" s="7">
        <f t="shared" ref="Q2:Q15" si="9">P2/1.2</f>
        <v>503.33333333333337</v>
      </c>
      <c r="R2" s="75">
        <v>14000000</v>
      </c>
      <c r="S2" s="2"/>
    </row>
    <row r="3" spans="1:19" x14ac:dyDescent="0.25">
      <c r="A3" s="4">
        <v>2</v>
      </c>
      <c r="B3" s="4">
        <f t="shared" si="0"/>
        <v>700.91579999999999</v>
      </c>
      <c r="C3" s="4">
        <f t="shared" si="1"/>
        <v>841.09895999999992</v>
      </c>
      <c r="D3" s="4">
        <f t="shared" si="2"/>
        <v>1009.3187519999999</v>
      </c>
      <c r="E3" s="5">
        <f t="shared" si="3"/>
        <v>15751000</v>
      </c>
      <c r="F3" s="74">
        <f t="shared" si="4"/>
        <v>22472</v>
      </c>
      <c r="G3" s="74">
        <f t="shared" si="5"/>
        <v>18727</v>
      </c>
      <c r="H3" s="74">
        <f t="shared" si="6"/>
        <v>15606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78.14*10.764</f>
        <v>841.09895999999992</v>
      </c>
      <c r="Q3" s="7">
        <f t="shared" si="9"/>
        <v>700.91579999999999</v>
      </c>
      <c r="R3" s="75">
        <v>15751000</v>
      </c>
      <c r="S3" s="2" t="s">
        <v>86</v>
      </c>
    </row>
    <row r="4" spans="1:19" x14ac:dyDescent="0.25">
      <c r="A4" s="4">
        <v>3</v>
      </c>
      <c r="B4" s="4">
        <f t="shared" si="0"/>
        <v>725.83333333333337</v>
      </c>
      <c r="C4" s="4">
        <f t="shared" si="1"/>
        <v>871</v>
      </c>
      <c r="D4" s="4">
        <f t="shared" si="2"/>
        <v>1045.2</v>
      </c>
      <c r="E4" s="5">
        <f t="shared" si="3"/>
        <v>20000000</v>
      </c>
      <c r="F4" s="74">
        <f t="shared" si="4"/>
        <v>27555</v>
      </c>
      <c r="G4" s="74">
        <f t="shared" si="5"/>
        <v>22962</v>
      </c>
      <c r="H4" s="74">
        <f t="shared" si="6"/>
        <v>19135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871</v>
      </c>
      <c r="Q4" s="7">
        <f t="shared" si="9"/>
        <v>725.83333333333337</v>
      </c>
      <c r="R4" s="75">
        <v>20000000</v>
      </c>
      <c r="S4" s="2" t="s">
        <v>87</v>
      </c>
    </row>
    <row r="5" spans="1:19" x14ac:dyDescent="0.25">
      <c r="A5" s="4">
        <v>4</v>
      </c>
      <c r="B5" s="4">
        <f t="shared" si="0"/>
        <v>583.33333333333337</v>
      </c>
      <c r="C5" s="4">
        <f t="shared" si="1"/>
        <v>700</v>
      </c>
      <c r="D5" s="4">
        <f t="shared" si="2"/>
        <v>840</v>
      </c>
      <c r="E5" s="5">
        <f t="shared" si="3"/>
        <v>16000000</v>
      </c>
      <c r="F5" s="74">
        <f t="shared" si="4"/>
        <v>27429</v>
      </c>
      <c r="G5" s="74">
        <f t="shared" si="5"/>
        <v>22857</v>
      </c>
      <c r="H5" s="74">
        <f t="shared" si="6"/>
        <v>19048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700</v>
      </c>
      <c r="Q5" s="7">
        <f t="shared" si="9"/>
        <v>583.33333333333337</v>
      </c>
      <c r="R5" s="75">
        <v>16000000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3:P15" si="10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>
      <c r="F27" s="53" t="s">
        <v>71</v>
      </c>
      <c r="G27" s="53">
        <v>500</v>
      </c>
    </row>
    <row r="28" spans="1:19" s="10" customFormat="1" x14ac:dyDescent="0.25">
      <c r="C28" s="68" t="s">
        <v>75</v>
      </c>
      <c r="D28" s="68" t="s">
        <v>84</v>
      </c>
      <c r="F28" s="53" t="s">
        <v>85</v>
      </c>
      <c r="G28" s="53">
        <v>523</v>
      </c>
      <c r="I28" s="65"/>
      <c r="J28" s="65"/>
    </row>
    <row r="29" spans="1:19" s="10" customFormat="1" x14ac:dyDescent="0.25">
      <c r="C29" s="68" t="s">
        <v>1</v>
      </c>
      <c r="D29" s="68">
        <v>8000000</v>
      </c>
      <c r="F29" s="53" t="s">
        <v>72</v>
      </c>
      <c r="G29" s="53">
        <v>628</v>
      </c>
      <c r="H29" s="10">
        <f>G29/G28</f>
        <v>1.2007648183556405</v>
      </c>
      <c r="I29" s="65"/>
      <c r="J29" s="65"/>
    </row>
    <row r="30" spans="1:19" s="10" customFormat="1" x14ac:dyDescent="0.25">
      <c r="F30" s="53" t="s">
        <v>73</v>
      </c>
      <c r="G30" s="53">
        <v>25000</v>
      </c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G28*G30</f>
        <v>13075000</v>
      </c>
      <c r="H31" s="10">
        <f>G31/D29</f>
        <v>1.6343749999999999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11767500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10460000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2024-06-01T06:45:20Z</dcterms:modified>
</cp:coreProperties>
</file>