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 activeTab="1"/>
  </bookViews>
  <sheets>
    <sheet name="Sheet1" sheetId="1" r:id="rId1"/>
    <sheet name="Sheet10" sheetId="13" r:id="rId2"/>
    <sheet name="Sheet8" sheetId="11" r:id="rId3"/>
    <sheet name="Sheet2" sheetId="5" r:id="rId4"/>
    <sheet name="Sheet3" sheetId="6" r:id="rId5"/>
    <sheet name="Sheet4" sheetId="7" r:id="rId6"/>
    <sheet name="Sheet5" sheetId="8" r:id="rId7"/>
    <sheet name="Sheet6" sheetId="9" r:id="rId8"/>
    <sheet name="Sheet7" sheetId="10" r:id="rId9"/>
    <sheet name="Sheet9" sheetId="12" r:id="rId10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13" l="1"/>
  <c r="L11" i="13"/>
  <c r="D11" i="13"/>
  <c r="D9" i="13"/>
  <c r="D8" i="13"/>
  <c r="D7" i="13"/>
  <c r="D6" i="13"/>
  <c r="M5" i="13"/>
  <c r="D5" i="13"/>
  <c r="D20" i="13" s="1"/>
  <c r="H17" i="1"/>
  <c r="J9" i="1"/>
  <c r="B19" i="1"/>
  <c r="B18" i="1"/>
  <c r="B17" i="1"/>
  <c r="H13" i="1"/>
  <c r="H9" i="1"/>
  <c r="F8" i="1"/>
  <c r="A36" i="1" l="1"/>
  <c r="A34" i="1"/>
  <c r="A35" i="1"/>
  <c r="E7" i="1"/>
  <c r="E6" i="1"/>
  <c r="F6" i="1" s="1"/>
  <c r="I28" i="1"/>
  <c r="G26" i="1"/>
  <c r="H26" i="1"/>
  <c r="C38" i="1"/>
  <c r="I32" i="1"/>
  <c r="I29" i="1"/>
  <c r="H30" i="1"/>
  <c r="C39" i="1"/>
  <c r="F36" i="1"/>
  <c r="F40" i="1"/>
  <c r="G40" i="1" s="1"/>
  <c r="C40" i="1"/>
  <c r="F39" i="1"/>
  <c r="C37" i="1"/>
  <c r="F37" i="1"/>
  <c r="G37" i="1" s="1"/>
  <c r="B10" i="1"/>
  <c r="B11" i="1" s="1"/>
  <c r="B8" i="1"/>
  <c r="B6" i="1"/>
  <c r="B5" i="1"/>
  <c r="B14" i="1" s="1"/>
  <c r="E8" i="1" l="1"/>
  <c r="G36" i="1"/>
  <c r="G39" i="1"/>
  <c r="B12" i="1"/>
  <c r="B13" i="1" s="1"/>
  <c r="C36" i="1"/>
  <c r="J36" i="1" s="1"/>
  <c r="K36" i="1" s="1"/>
  <c r="L36" i="1" s="1"/>
  <c r="C35" i="1"/>
  <c r="C34" i="1"/>
  <c r="B15" i="1" l="1"/>
  <c r="I30" i="1"/>
  <c r="M36" i="1" l="1"/>
  <c r="I26" i="1"/>
  <c r="I31" i="1"/>
  <c r="F26" i="1"/>
  <c r="F27" i="1" l="1"/>
  <c r="G27" i="1"/>
  <c r="F28" i="1"/>
  <c r="G28" i="1"/>
  <c r="F29" i="1"/>
  <c r="G29" i="1"/>
  <c r="F30" i="1"/>
  <c r="G30" i="1"/>
  <c r="F31" i="1"/>
  <c r="G31" i="1"/>
  <c r="F32" i="1"/>
  <c r="G32" i="1"/>
  <c r="F34" i="1"/>
  <c r="G34" i="1" s="1"/>
  <c r="F35" i="1"/>
  <c r="G35" i="1" s="1"/>
  <c r="B20" i="1" l="1"/>
  <c r="I27" i="1"/>
  <c r="H31" i="1" l="1"/>
  <c r="H32" i="1"/>
  <c r="H27" i="1" l="1"/>
  <c r="H28" i="1"/>
  <c r="H29" i="1"/>
  <c r="G3" i="1" l="1"/>
</calcChain>
</file>

<file path=xl/sharedStrings.xml><?xml version="1.0" encoding="utf-8"?>
<sst xmlns="http://schemas.openxmlformats.org/spreadsheetml/2006/main" count="52" uniqueCount="50">
  <si>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</si>
  <si>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</si>
  <si>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</si>
  <si>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</si>
  <si>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</si>
  <si>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</si>
  <si>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</si>
  <si>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</si>
  <si>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</si>
  <si>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</si>
  <si>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</si>
  <si>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</si>
  <si>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</si>
  <si>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</si>
  <si>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</si>
  <si>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</si>
  <si>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</si>
  <si>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</si>
  <si>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</si>
  <si>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</si>
  <si>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</si>
  <si>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</si>
  <si>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</si>
  <si>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</si>
  <si>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</si>
  <si>
    <t>Distress Value</t>
  </si>
  <si>
    <t>Flat Value</t>
  </si>
  <si>
    <t>Sr.</t>
  </si>
  <si>
    <t>Particulars</t>
  </si>
  <si>
    <t>Percentage</t>
  </si>
  <si>
    <t>B</t>
  </si>
  <si>
    <t>s</t>
  </si>
  <si>
    <t>RCC Footing/Foundation</t>
  </si>
  <si>
    <t>RCC Plinth</t>
  </si>
  <si>
    <t>Floor</t>
  </si>
  <si>
    <t>Full Building RCC</t>
  </si>
  <si>
    <t>Internal Brick work</t>
  </si>
  <si>
    <t>External Brickwork</t>
  </si>
  <si>
    <t>Internal plastering</t>
  </si>
  <si>
    <t xml:space="preserve"> External plastering</t>
  </si>
  <si>
    <t>Doors &amp; Windows</t>
  </si>
  <si>
    <t>Flooring</t>
  </si>
  <si>
    <t>Tiling &amp; Kitchen Platform</t>
  </si>
  <si>
    <t>Internal painting</t>
  </si>
  <si>
    <t>External painting</t>
  </si>
  <si>
    <t xml:space="preserve"> plumbing</t>
  </si>
  <si>
    <t>Electrification, Sanitary installation</t>
  </si>
  <si>
    <t>Lift Installation</t>
  </si>
  <si>
    <t>Passage, Staircase &amp; Lobby development</t>
  </si>
  <si>
    <t>External developments / Final finishing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</si>
</sst>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43" fontId="0" fillId="0" borderId="6" xfId="0" applyNumberFormat="1" applyBorder="1"/>
    <xf numFmtId="0" fontId="0" fillId="0" borderId="5" xfId="0" applyBorder="1"/>
    <xf numFmtId="43" fontId="6" fillId="0" borderId="0" xfId="1" applyFont="1"/>
    <xf numFmtId="43" fontId="0" fillId="0" borderId="0" xfId="1" applyFont="1"/>
    <xf numFmtId="43" fontId="5" fillId="0" borderId="0" xfId="1" applyFont="1"/>
    <xf numFmtId="0" fontId="2" fillId="0" borderId="7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9" fontId="2" fillId="0" borderId="7" xfId="0" applyNumberFormat="1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49" fontId="0" fillId="0" borderId="10" xfId="0" applyNumberFormat="1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2" fontId="0" fillId="0" borderId="12" xfId="0" applyNumberFormat="1" applyBorder="1" applyAlignment="1">
      <alignment horizontal="center" vertical="top" wrapText="1"/>
    </xf>
    <xf numFmtId="0" fontId="0" fillId="0" borderId="0" xfId="0" applyNumberFormat="1" applyAlignment="1">
      <alignment wrapText="1"/>
    </xf>
    <xf numFmtId="0" fontId="0" fillId="2" borderId="0" xfId="0" applyFill="1" applyAlignment="1">
      <alignment wrapText="1"/>
    </xf>
    <xf numFmtId="2" fontId="0" fillId="0" borderId="14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1957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6A014-9992-4908-A3F5-1378C14D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22757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268269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047C7-E14C-4517-86BD-2BC3AC8C4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41069" cy="7592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34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6B1C6-4D43-4637-8E4B-F5D1534F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6649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459391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4E4D3-7EFB-4858-93A8-EAB373FB2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99391" cy="7297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411419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3363C-48AC-498F-AE70-668DD05E6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13019" cy="7411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373654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C4DB7E-3BE8-4EF8-88B5-2DB72AA4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13654" cy="8021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3"/>
  <sheetViews>
    <sheetView topLeftCell="A31" zoomScaleNormal="100" workbookViewId="0">
      <selection activeCell="E46" sqref="E4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 t="s">
        <v>26</v>
      </c>
      <c r="C2" s="25"/>
      <c r="D2" s="9"/>
      <c r="E2" t="s">
        <v>13</v>
      </c>
    </row>
    <row r="3" spans="1:17" ht="16.5" x14ac:dyDescent="0.3">
      <c r="A3" s="16" t="s">
        <v>0</v>
      </c>
      <c r="B3" s="26">
        <v>14000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6">
        <v>2600</v>
      </c>
      <c r="C4" s="17"/>
      <c r="D4" s="10"/>
      <c r="E4" s="37"/>
      <c r="F4" s="3"/>
      <c r="G4" s="4"/>
      <c r="H4" s="49"/>
      <c r="K4" s="32"/>
      <c r="L4" s="3"/>
      <c r="M4" s="4"/>
    </row>
    <row r="5" spans="1:17" ht="16.5" x14ac:dyDescent="0.3">
      <c r="A5" s="16" t="s">
        <v>2</v>
      </c>
      <c r="B5" s="26">
        <f>B3-B4</f>
        <v>11400</v>
      </c>
      <c r="C5" s="17"/>
      <c r="D5" s="10"/>
      <c r="E5" s="51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2600</v>
      </c>
      <c r="C6" s="17"/>
      <c r="D6" s="10"/>
      <c r="E6" s="6">
        <f>55.41*10.764</f>
        <v>596.43323999999996</v>
      </c>
      <c r="F6" s="3">
        <f>E6*1.1</f>
        <v>656.07656399999996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38"/>
      <c r="E7" s="6">
        <f>8.96*10.764</f>
        <v>96.445440000000005</v>
      </c>
      <c r="F7" s="3"/>
      <c r="G7" s="5"/>
      <c r="J7" s="53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38"/>
      <c r="E8" s="6">
        <f>SUM(E6:E7)</f>
        <v>692.87867999999992</v>
      </c>
      <c r="F8" s="46">
        <f>E8*1.1</f>
        <v>762.16654799999992</v>
      </c>
      <c r="G8" s="5"/>
      <c r="H8" s="6">
        <v>693</v>
      </c>
      <c r="I8" s="6"/>
      <c r="J8" s="53">
        <v>63800</v>
      </c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H9" s="6">
        <f>H8*1.1</f>
        <v>762.30000000000007</v>
      </c>
      <c r="J9" s="54">
        <f>J8/10.764</f>
        <v>5927.1646228167974</v>
      </c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38"/>
      <c r="E10" s="13"/>
      <c r="F10" s="45"/>
      <c r="G10" s="13"/>
      <c r="H10" s="29"/>
      <c r="I10" s="29"/>
      <c r="J10" s="54">
        <v>5927</v>
      </c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4"/>
      <c r="D11" s="39"/>
      <c r="G11" s="13"/>
      <c r="H11" s="29">
        <v>762.3</v>
      </c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0"/>
      <c r="E12" t="s">
        <v>24</v>
      </c>
      <c r="G12" s="13"/>
      <c r="H12" s="52">
        <v>2600</v>
      </c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2600</v>
      </c>
      <c r="C13" s="21"/>
      <c r="D13" s="40"/>
      <c r="G13" s="13"/>
      <c r="H13" s="44">
        <f>H12*H11</f>
        <v>1981979.9999999998</v>
      </c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11400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14000</v>
      </c>
      <c r="C15" s="17"/>
      <c r="D15" s="10"/>
      <c r="E15" s="6"/>
      <c r="G15" s="13"/>
      <c r="H15" s="31">
        <v>762.3</v>
      </c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693</v>
      </c>
      <c r="C16" s="35"/>
      <c r="D16" s="8"/>
      <c r="E16" s="5"/>
      <c r="F16" s="5"/>
      <c r="G16" s="5"/>
      <c r="H16" s="6">
        <v>5927</v>
      </c>
      <c r="M16" s="30"/>
    </row>
    <row r="17" spans="1:14" ht="16.5" x14ac:dyDescent="0.3">
      <c r="A17" s="16" t="s">
        <v>11</v>
      </c>
      <c r="B17" s="23">
        <f>B15*B16</f>
        <v>9702000</v>
      </c>
      <c r="C17" s="23"/>
      <c r="D17" s="23"/>
      <c r="E17" s="5"/>
      <c r="F17" s="33"/>
      <c r="G17" s="5"/>
      <c r="H17" s="6">
        <f>H16*H15</f>
        <v>4518152.0999999996</v>
      </c>
      <c r="M17" s="5"/>
      <c r="N17" s="6"/>
    </row>
    <row r="18" spans="1:14" ht="16.5" x14ac:dyDescent="0.3">
      <c r="A18" s="16" t="s">
        <v>25</v>
      </c>
      <c r="B18" s="23">
        <f>B17*0.8</f>
        <v>7761600</v>
      </c>
      <c r="C18" s="23"/>
      <c r="D18" s="23"/>
      <c r="E18" s="5"/>
      <c r="F18" s="33"/>
      <c r="G18" s="5"/>
      <c r="H18" s="6"/>
      <c r="M18" s="5"/>
      <c r="N18" s="6"/>
    </row>
    <row r="19" spans="1:14" ht="16.5" x14ac:dyDescent="0.3">
      <c r="A19" s="16" t="s">
        <v>12</v>
      </c>
      <c r="B19" s="24">
        <f>762*B4</f>
        <v>1981200</v>
      </c>
      <c r="C19" s="17"/>
      <c r="D19" s="23"/>
      <c r="E19" s="6"/>
      <c r="F19" s="5"/>
    </row>
    <row r="20" spans="1:14" ht="16.5" x14ac:dyDescent="0.3">
      <c r="A20" s="19" t="s">
        <v>16</v>
      </c>
      <c r="B20" s="24" t="e">
        <f>#REF!*0.03/12</f>
        <v>#REF!</v>
      </c>
      <c r="C20" s="36"/>
      <c r="D20" s="23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413</v>
      </c>
      <c r="C26" s="8"/>
      <c r="D26" s="8"/>
      <c r="E26" s="8">
        <v>5500000</v>
      </c>
      <c r="F26" s="10">
        <f t="shared" ref="F26:F32" si="0">E26/B26</f>
        <v>13317.191283292977</v>
      </c>
      <c r="G26" s="10" t="e">
        <f>E26/C26</f>
        <v>#DIV/0!</v>
      </c>
      <c r="H26" s="10" t="e">
        <f>E26/D26</f>
        <v>#DIV/0!</v>
      </c>
      <c r="I26" s="8">
        <f>C26/B26</f>
        <v>0</v>
      </c>
      <c r="J26" s="15"/>
    </row>
    <row r="27" spans="1:14" ht="17.25" x14ac:dyDescent="0.3">
      <c r="B27" s="9">
        <v>450</v>
      </c>
      <c r="C27" s="8"/>
      <c r="D27" s="8"/>
      <c r="E27" s="8">
        <v>6818000</v>
      </c>
      <c r="F27" s="10">
        <f t="shared" si="0"/>
        <v>15151.111111111111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x14ac:dyDescent="0.25">
      <c r="B28" s="9">
        <v>596</v>
      </c>
      <c r="C28" s="8"/>
      <c r="D28" s="8"/>
      <c r="E28" s="8">
        <v>8350000</v>
      </c>
      <c r="F28" s="10">
        <f t="shared" si="0"/>
        <v>14010.067114093959</v>
      </c>
      <c r="G28" s="10" t="e">
        <f t="shared" ref="G28:G32" si="1">E28/C28</f>
        <v>#DIV/0!</v>
      </c>
      <c r="H28" s="10" t="e">
        <f>E28/#REF!</f>
        <v>#REF!</v>
      </c>
      <c r="I28" s="8">
        <f>C28/B28</f>
        <v>0</v>
      </c>
    </row>
    <row r="29" spans="1:14" x14ac:dyDescent="0.25">
      <c r="B29" s="9">
        <v>663</v>
      </c>
      <c r="C29" s="8"/>
      <c r="D29" s="8"/>
      <c r="E29" s="8">
        <v>8836000</v>
      </c>
      <c r="F29" s="10">
        <f t="shared" si="0"/>
        <v>13327.300150829562</v>
      </c>
      <c r="G29" s="10" t="e">
        <f t="shared" si="1"/>
        <v>#DIV/0!</v>
      </c>
      <c r="H29" s="10" t="e">
        <f>E29/#REF!</f>
        <v>#REF!</v>
      </c>
      <c r="I29" s="8">
        <f>C29/B29</f>
        <v>0</v>
      </c>
    </row>
    <row r="30" spans="1:14" x14ac:dyDescent="0.25">
      <c r="B30" s="9">
        <v>462</v>
      </c>
      <c r="C30" s="8"/>
      <c r="D30" s="8"/>
      <c r="E30" s="10">
        <v>7000000</v>
      </c>
      <c r="F30" s="10">
        <f t="shared" si="0"/>
        <v>15151.515151515152</v>
      </c>
      <c r="G30" s="10" t="e">
        <f t="shared" si="1"/>
        <v>#DIV/0!</v>
      </c>
      <c r="H30" s="10" t="e">
        <f>E30/D30</f>
        <v>#DIV/0!</v>
      </c>
      <c r="I30" s="8">
        <f>C30/B30</f>
        <v>0</v>
      </c>
    </row>
    <row r="31" spans="1:14" x14ac:dyDescent="0.25">
      <c r="B31" s="9">
        <v>596</v>
      </c>
      <c r="C31" s="8"/>
      <c r="D31" s="8"/>
      <c r="E31" s="10">
        <v>9500000</v>
      </c>
      <c r="F31" s="10">
        <f t="shared" si="0"/>
        <v>15939.597315436242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2" spans="1:14" x14ac:dyDescent="0.25">
      <c r="B32" s="9"/>
      <c r="C32" s="8"/>
      <c r="D32" s="8"/>
      <c r="E32" s="8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4" spans="1:13" x14ac:dyDescent="0.25">
      <c r="A34" s="8">
        <f>38.37*10.764+4.55*10.764</f>
        <v>461.99087999999995</v>
      </c>
      <c r="B34" s="8">
        <v>4500000</v>
      </c>
      <c r="C34" s="8">
        <f t="shared" ref="C34:C40" si="2">B34/A34</f>
        <v>9740.45201931259</v>
      </c>
      <c r="D34" s="8">
        <v>315000</v>
      </c>
      <c r="E34" s="8">
        <v>30000</v>
      </c>
      <c r="F34" s="8">
        <f>E34+D34+B34</f>
        <v>4845000</v>
      </c>
      <c r="G34" s="8">
        <f>F34/A34</f>
        <v>10487.22000745989</v>
      </c>
      <c r="H34" s="6"/>
      <c r="I34" s="50"/>
      <c r="J34" s="6"/>
    </row>
    <row r="35" spans="1:13" x14ac:dyDescent="0.25">
      <c r="A35" s="8">
        <f>55.41*10.764+8.96*10.764</f>
        <v>692.87867999999992</v>
      </c>
      <c r="B35" s="8">
        <v>7000000</v>
      </c>
      <c r="C35" s="8">
        <f t="shared" si="2"/>
        <v>10102.778743314777</v>
      </c>
      <c r="D35" s="8">
        <v>490000</v>
      </c>
      <c r="E35" s="8">
        <v>30000</v>
      </c>
      <c r="F35" s="8">
        <f>E35+D35+B35</f>
        <v>7520000</v>
      </c>
      <c r="G35" s="8">
        <f>F35/A35</f>
        <v>10853.270878532445</v>
      </c>
      <c r="H35" s="6"/>
    </row>
    <row r="36" spans="1:13" x14ac:dyDescent="0.25">
      <c r="A36" s="8">
        <f>55.41*10.764</f>
        <v>596.43323999999996</v>
      </c>
      <c r="B36" s="8">
        <v>7500000</v>
      </c>
      <c r="C36" s="8">
        <f t="shared" si="2"/>
        <v>12574.751869966201</v>
      </c>
      <c r="D36" s="8">
        <v>203600</v>
      </c>
      <c r="E36" s="8">
        <v>30000</v>
      </c>
      <c r="F36" s="8">
        <f>E36+D36+B36</f>
        <v>7733600</v>
      </c>
      <c r="G36" s="8">
        <f>F36/A36</f>
        <v>12966.413474876083</v>
      </c>
      <c r="I36">
        <v>96</v>
      </c>
      <c r="J36">
        <f>C36*40%</f>
        <v>5029.9007479864813</v>
      </c>
      <c r="K36">
        <f>J36*I36</f>
        <v>482870.4718067022</v>
      </c>
      <c r="L36">
        <f>B36+K36</f>
        <v>7982870.4718067022</v>
      </c>
      <c r="M36" s="6">
        <f>B15/C36</f>
        <v>1.113342048</v>
      </c>
    </row>
    <row r="37" spans="1:13" x14ac:dyDescent="0.25">
      <c r="A37" s="8"/>
      <c r="B37" s="8"/>
      <c r="C37" s="8" t="e">
        <f t="shared" si="2"/>
        <v>#DIV/0!</v>
      </c>
      <c r="D37" s="8">
        <v>1248000</v>
      </c>
      <c r="E37" s="8">
        <v>30000</v>
      </c>
      <c r="F37" s="8">
        <f>E37+D37+B37</f>
        <v>1278000</v>
      </c>
      <c r="G37" s="8" t="e">
        <f>F37/A37</f>
        <v>#DIV/0!</v>
      </c>
    </row>
    <row r="38" spans="1:13" ht="15.75" x14ac:dyDescent="0.25">
      <c r="A38" s="47"/>
      <c r="B38" s="8"/>
      <c r="C38" s="8" t="e">
        <f t="shared" si="2"/>
        <v>#DIV/0!</v>
      </c>
      <c r="D38" s="8"/>
      <c r="E38" s="8"/>
      <c r="F38" s="8"/>
      <c r="G38" s="8"/>
    </row>
    <row r="39" spans="1:13" ht="15.75" x14ac:dyDescent="0.25">
      <c r="A39" s="47"/>
      <c r="B39" s="8"/>
      <c r="C39" s="8" t="e">
        <f t="shared" si="2"/>
        <v>#DIV/0!</v>
      </c>
      <c r="D39" s="8">
        <v>1194000</v>
      </c>
      <c r="E39" s="8">
        <v>30000</v>
      </c>
      <c r="F39" s="8">
        <f>E39+D39+B39</f>
        <v>1224000</v>
      </c>
      <c r="G39" s="8" t="e">
        <f>F39/A39</f>
        <v>#DIV/0!</v>
      </c>
    </row>
    <row r="40" spans="1:13" ht="15.75" x14ac:dyDescent="0.25">
      <c r="A40" s="48"/>
      <c r="B40" s="9"/>
      <c r="C40" s="8" t="e">
        <f t="shared" si="2"/>
        <v>#DIV/0!</v>
      </c>
      <c r="D40" s="8">
        <v>1220500</v>
      </c>
      <c r="E40" s="8">
        <v>30000</v>
      </c>
      <c r="F40" s="8">
        <f>E40+D40+B40</f>
        <v>1250500</v>
      </c>
      <c r="G40" s="8" t="e">
        <f>F40/A40</f>
        <v>#DIV/0!</v>
      </c>
    </row>
    <row r="41" spans="1:13" ht="15.75" x14ac:dyDescent="0.25">
      <c r="A41" s="48"/>
      <c r="B41" s="9"/>
      <c r="C41" s="8"/>
      <c r="D41" s="8"/>
      <c r="E41" s="8"/>
      <c r="F41" s="8"/>
      <c r="G41" s="8"/>
    </row>
    <row r="42" spans="1:13" ht="15.75" x14ac:dyDescent="0.25">
      <c r="A42" s="28"/>
    </row>
    <row r="43" spans="1:13" ht="15.75" x14ac:dyDescent="0.25">
      <c r="A43" s="28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tabSelected="1" workbookViewId="0">
      <selection activeCell="M6" sqref="M6"/>
    </sheetView>
  </sheetViews>
  <sheetFormatPr defaultRowHeight="15" x14ac:dyDescent="0.25"/>
  <cols>
    <col min="2" max="2" width="56.28515625" customWidth="1"/>
  </cols>
  <sheetData>
    <row r="1" spans="1:14" ht="30.75" thickBot="1" x14ac:dyDescent="0.3">
      <c r="A1" s="55" t="s">
        <v>27</v>
      </c>
      <c r="B1" s="55" t="s">
        <v>28</v>
      </c>
      <c r="C1" s="60" t="s">
        <v>29</v>
      </c>
      <c r="D1" s="32"/>
      <c r="E1" s="32"/>
      <c r="F1" s="32"/>
      <c r="G1" s="32"/>
      <c r="H1" s="32"/>
      <c r="I1" s="32"/>
      <c r="J1" s="32"/>
      <c r="K1" s="32"/>
      <c r="L1" s="32" t="s">
        <v>30</v>
      </c>
      <c r="M1" s="32">
        <v>0</v>
      </c>
      <c r="N1" s="32"/>
    </row>
    <row r="2" spans="1:14" x14ac:dyDescent="0.25">
      <c r="A2" s="61"/>
      <c r="B2" s="56"/>
      <c r="C2" s="62"/>
      <c r="D2" s="32"/>
      <c r="E2" s="32"/>
      <c r="F2" s="32"/>
      <c r="G2" s="32"/>
      <c r="H2" s="32"/>
      <c r="I2" s="32"/>
      <c r="J2" s="32"/>
      <c r="K2" s="32"/>
      <c r="L2" s="32" t="s">
        <v>31</v>
      </c>
      <c r="M2" s="32">
        <v>1</v>
      </c>
      <c r="N2" s="32"/>
    </row>
    <row r="3" spans="1:14" x14ac:dyDescent="0.25">
      <c r="A3" s="63">
        <v>1</v>
      </c>
      <c r="B3" s="57" t="s">
        <v>32</v>
      </c>
      <c r="C3" s="64">
        <v>5</v>
      </c>
      <c r="D3" s="32">
        <v>5</v>
      </c>
      <c r="E3" s="32"/>
      <c r="F3" s="32"/>
      <c r="G3" s="32"/>
      <c r="H3" s="32"/>
      <c r="I3" s="32"/>
      <c r="J3" s="32"/>
      <c r="K3" s="32"/>
      <c r="L3" s="32"/>
      <c r="M3" s="32">
        <v>0</v>
      </c>
      <c r="N3" s="32"/>
    </row>
    <row r="4" spans="1:14" x14ac:dyDescent="0.25">
      <c r="A4" s="63">
        <v>2</v>
      </c>
      <c r="B4" s="57" t="s">
        <v>33</v>
      </c>
      <c r="C4" s="64">
        <v>5</v>
      </c>
      <c r="D4" s="32">
        <v>5</v>
      </c>
      <c r="E4" s="32"/>
      <c r="F4" s="32"/>
      <c r="G4" s="32"/>
      <c r="H4" s="32"/>
      <c r="I4" s="32"/>
      <c r="J4" s="32"/>
      <c r="K4" s="32"/>
      <c r="L4" s="32" t="s">
        <v>34</v>
      </c>
      <c r="M4" s="32">
        <v>13</v>
      </c>
      <c r="N4" s="32"/>
    </row>
    <row r="5" spans="1:14" x14ac:dyDescent="0.25">
      <c r="A5" s="63">
        <v>3</v>
      </c>
      <c r="B5" s="57" t="s">
        <v>35</v>
      </c>
      <c r="C5" s="64">
        <v>40</v>
      </c>
      <c r="D5" s="32">
        <f>C5/14*10</f>
        <v>28.571428571428573</v>
      </c>
      <c r="E5" s="32"/>
      <c r="F5" s="32"/>
      <c r="G5" s="32"/>
      <c r="H5" s="32"/>
      <c r="I5" s="32"/>
      <c r="J5" s="32"/>
      <c r="K5" s="32"/>
      <c r="L5" s="65"/>
      <c r="M5" s="32">
        <f>SUM(M1:M4)</f>
        <v>14</v>
      </c>
      <c r="N5" s="32"/>
    </row>
    <row r="6" spans="1:14" x14ac:dyDescent="0.25">
      <c r="A6" s="63">
        <v>4</v>
      </c>
      <c r="B6" s="57" t="s">
        <v>36</v>
      </c>
      <c r="C6" s="64">
        <v>7</v>
      </c>
      <c r="D6" s="32">
        <f>C6/14*9</f>
        <v>4.5</v>
      </c>
      <c r="E6" s="32"/>
      <c r="F6" s="32"/>
      <c r="G6" s="32"/>
      <c r="H6" s="32"/>
      <c r="I6" s="32"/>
      <c r="J6" s="32"/>
      <c r="K6" s="32"/>
      <c r="L6" s="32"/>
      <c r="M6" s="32"/>
      <c r="N6" s="32"/>
    </row>
    <row r="7" spans="1:14" x14ac:dyDescent="0.25">
      <c r="A7" s="63">
        <v>5</v>
      </c>
      <c r="B7" s="57" t="s">
        <v>37</v>
      </c>
      <c r="C7" s="64">
        <v>7</v>
      </c>
      <c r="D7" s="32">
        <f>C7/14*9</f>
        <v>4.5</v>
      </c>
      <c r="E7" s="32"/>
      <c r="F7" s="32"/>
      <c r="G7" s="32"/>
      <c r="H7" s="32"/>
      <c r="I7" s="32"/>
      <c r="J7" s="32"/>
      <c r="K7" s="32"/>
      <c r="L7" s="32"/>
      <c r="M7" s="32"/>
      <c r="N7" s="32"/>
    </row>
    <row r="8" spans="1:14" x14ac:dyDescent="0.25">
      <c r="A8" s="63">
        <v>6</v>
      </c>
      <c r="B8" s="57" t="s">
        <v>38</v>
      </c>
      <c r="C8" s="64">
        <v>3.5</v>
      </c>
      <c r="D8" s="32">
        <f>C8/14*9</f>
        <v>2.25</v>
      </c>
      <c r="E8" s="32"/>
      <c r="F8" s="32"/>
      <c r="G8" s="32"/>
      <c r="H8" s="32"/>
      <c r="I8" s="66"/>
      <c r="J8" s="32"/>
      <c r="K8" s="32"/>
      <c r="L8" s="32"/>
      <c r="M8" s="32"/>
      <c r="N8" s="32"/>
    </row>
    <row r="9" spans="1:14" x14ac:dyDescent="0.25">
      <c r="A9" s="63">
        <v>7</v>
      </c>
      <c r="B9" s="57" t="s">
        <v>39</v>
      </c>
      <c r="C9" s="64">
        <v>3.5</v>
      </c>
      <c r="D9" s="32">
        <f>C9/14*9</f>
        <v>2.25</v>
      </c>
      <c r="E9" s="32"/>
      <c r="F9" s="32"/>
      <c r="G9" s="32"/>
      <c r="H9" s="32"/>
      <c r="I9" s="32"/>
      <c r="J9" s="32"/>
      <c r="K9" s="32"/>
      <c r="L9" s="32"/>
      <c r="M9" s="32"/>
      <c r="N9" s="32"/>
    </row>
    <row r="10" spans="1:14" x14ac:dyDescent="0.25">
      <c r="A10" s="63">
        <v>8</v>
      </c>
      <c r="B10" s="57" t="s">
        <v>40</v>
      </c>
      <c r="C10" s="64">
        <v>5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</row>
    <row r="11" spans="1:14" x14ac:dyDescent="0.25">
      <c r="A11" s="63">
        <v>9</v>
      </c>
      <c r="B11" s="57" t="s">
        <v>41</v>
      </c>
      <c r="C11" s="64">
        <v>5</v>
      </c>
      <c r="D11" s="32">
        <f>C11/14*7</f>
        <v>2.5</v>
      </c>
      <c r="E11" s="32"/>
      <c r="F11" s="32"/>
      <c r="G11" s="32"/>
      <c r="H11" s="32"/>
      <c r="I11" s="32"/>
      <c r="J11" s="32"/>
      <c r="K11" s="32"/>
      <c r="L11" s="32">
        <f>8-2+1</f>
        <v>7</v>
      </c>
      <c r="M11" s="32"/>
      <c r="N11" s="32"/>
    </row>
    <row r="12" spans="1:14" x14ac:dyDescent="0.25">
      <c r="A12" s="63"/>
      <c r="B12" s="57" t="s">
        <v>42</v>
      </c>
      <c r="C12" s="64">
        <v>5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</row>
    <row r="13" spans="1:14" x14ac:dyDescent="0.25">
      <c r="A13" s="63">
        <v>10</v>
      </c>
      <c r="B13" s="57" t="s">
        <v>43</v>
      </c>
      <c r="C13" s="64">
        <v>1.5</v>
      </c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</row>
    <row r="14" spans="1:14" x14ac:dyDescent="0.25">
      <c r="A14" s="63">
        <v>11</v>
      </c>
      <c r="B14" s="57" t="s">
        <v>44</v>
      </c>
      <c r="C14" s="64">
        <v>1.5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</row>
    <row r="15" spans="1:14" x14ac:dyDescent="0.25">
      <c r="A15" s="63">
        <v>12</v>
      </c>
      <c r="B15" s="57" t="s">
        <v>45</v>
      </c>
      <c r="C15" s="64">
        <v>2.5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</row>
    <row r="16" spans="1:14" x14ac:dyDescent="0.25">
      <c r="A16" s="63"/>
      <c r="B16" s="57" t="s">
        <v>46</v>
      </c>
      <c r="C16" s="64">
        <v>2.5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</row>
    <row r="17" spans="1:14" x14ac:dyDescent="0.25">
      <c r="A17" s="63">
        <v>13</v>
      </c>
      <c r="B17" s="57" t="s">
        <v>47</v>
      </c>
      <c r="C17" s="64">
        <v>2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</row>
    <row r="18" spans="1:14" x14ac:dyDescent="0.25">
      <c r="A18" s="63">
        <v>14</v>
      </c>
      <c r="B18" s="57" t="s">
        <v>48</v>
      </c>
      <c r="C18" s="64">
        <v>2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</row>
    <row r="19" spans="1:14" ht="15.75" thickBot="1" x14ac:dyDescent="0.3">
      <c r="A19" s="63">
        <v>15</v>
      </c>
      <c r="B19" s="58" t="s">
        <v>49</v>
      </c>
      <c r="C19" s="67">
        <v>2</v>
      </c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</row>
    <row r="20" spans="1:14" x14ac:dyDescent="0.25">
      <c r="A20" s="59"/>
      <c r="B20" s="59"/>
      <c r="C20" s="68">
        <f>SUM(C3:C19)</f>
        <v>100</v>
      </c>
      <c r="D20" s="32">
        <f>SUM(D3:D19)</f>
        <v>54.571428571428569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</row>
    <row r="21" spans="1:14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Sheet10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2024-05-31T08:36:31Z</dcterms:modified>
</cp:coreProperties>
</file>