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AD13B71-9714-4BB2-BC82-8B963D58C3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A36" i="1"/>
  <c r="A34" i="1"/>
  <c r="A35" i="1"/>
  <c r="E7" i="1"/>
  <c r="E6" i="1"/>
  <c r="F6" i="1" s="1"/>
  <c r="I28" i="1"/>
  <c r="G26" i="1"/>
  <c r="H26" i="1"/>
  <c r="C38" i="1"/>
  <c r="I32" i="1"/>
  <c r="I29" i="1"/>
  <c r="H30" i="1"/>
  <c r="C39" i="1"/>
  <c r="F36" i="1"/>
  <c r="F40" i="1"/>
  <c r="G40" i="1" s="1"/>
  <c r="C40" i="1"/>
  <c r="F39" i="1"/>
  <c r="C37" i="1"/>
  <c r="F37" i="1"/>
  <c r="G37" i="1" s="1"/>
  <c r="B10" i="1"/>
  <c r="B11" i="1" s="1"/>
  <c r="B8" i="1"/>
  <c r="B6" i="1"/>
  <c r="B5" i="1"/>
  <c r="B14" i="1" s="1"/>
  <c r="E8" i="1" l="1"/>
  <c r="F8" i="1" s="1"/>
  <c r="G36" i="1"/>
  <c r="G39" i="1"/>
  <c r="B12" i="1"/>
  <c r="B13" i="1" s="1"/>
  <c r="C36" i="1"/>
  <c r="J36" i="1" s="1"/>
  <c r="K36" i="1" s="1"/>
  <c r="L36" i="1" s="1"/>
  <c r="C35" i="1"/>
  <c r="C34" i="1"/>
  <c r="B15" i="1" l="1"/>
  <c r="I30" i="1"/>
  <c r="M36" i="1" l="1"/>
  <c r="B17" i="1"/>
  <c r="I26" i="1"/>
  <c r="I31" i="1"/>
  <c r="F26" i="1"/>
  <c r="F27" i="1" l="1"/>
  <c r="G27" i="1"/>
  <c r="F28" i="1"/>
  <c r="G28" i="1"/>
  <c r="F29" i="1"/>
  <c r="G29" i="1"/>
  <c r="F30" i="1"/>
  <c r="G30" i="1"/>
  <c r="F31" i="1"/>
  <c r="G31" i="1"/>
  <c r="F32" i="1"/>
  <c r="G32" i="1"/>
  <c r="F34" i="1"/>
  <c r="G34" i="1" s="1"/>
  <c r="F35" i="1"/>
  <c r="G35" i="1" s="1"/>
  <c r="B20" i="1" l="1"/>
  <c r="I27" i="1"/>
  <c r="H31" i="1" l="1"/>
  <c r="H32" i="1"/>
  <c r="H27" i="1" l="1"/>
  <c r="H28" i="1"/>
  <c r="H29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<sst xmlns="http://schemas.openxmlformats.org/spreadsheetml/2006/main" count="29" uniqueCount="27">
  <si>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</si>
  <si>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</si>
  <si>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</si>
  <si>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</si>
  <si>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</si>
  <si>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</si>
  <si>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</si>
  <si>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</si>
  <si>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</si>
  <si>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</si>
  <si>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</si>
  <si>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</si>
  <si>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</si>
  <si>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</si>
  <si>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</si>
  <si>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</si>
  <si>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</si>
  <si>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</si>
  <si>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</si>
  <si>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</si>
  <si>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</si>
  <si>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</si>
  <si>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</si>
  <si>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</si>
  <si>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</si>
  <si>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Distress Value</t>
  </si>
  <si>
    <t>Flat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</si>
</sst>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43" fontId="0" fillId="0" borderId="6" xfId="0" applyNumberFormat="1" applyBorder="1"/>
    <xf numFmtId="0" fontId="0" fillId="0" borderId="5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1957</xdr:colOff>
      <xdr:row>44</xdr:row>
      <xdr:rowOff>172644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56A014-9992-4908-A3F5-1378C14DC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22757" cy="8554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268269</xdr:colOff>
      <xdr:row>39</xdr:row>
      <xdr:rowOff>162985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7047C7-E14C-4517-86BD-2BC3AC8C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41069" cy="7592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21010</xdr:colOff>
      <xdr:row>34</xdr:row>
      <xdr:rowOff>172378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6B1C6-4D43-4637-8E4B-F5D1534F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41810" cy="6649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459391</xdr:colOff>
      <xdr:row>38</xdr:row>
      <xdr:rowOff>58168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4E4D3-7EFB-4858-93A8-EAB373FB2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99391" cy="72971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411419</xdr:colOff>
      <xdr:row>38</xdr:row>
      <xdr:rowOff>172484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3363C-48AC-498F-AE70-668DD05E6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13019" cy="74114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373654</xdr:colOff>
      <xdr:row>42</xdr:row>
      <xdr:rowOff>20169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C4DB7E-3BE8-4EF8-88B5-2DB72AA4C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13654" cy="8021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C17" sqref="C17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 t="s">
        <v>26</v>
      </c>
      <c r="C2" s="25"/>
      <c r="D2" s="9"/>
      <c r="E2" t="s">
        <v>13</v>
      </c>
    </row>
    <row r="3" spans="1:17" ht="16.5" x14ac:dyDescent="0.3">
      <c r="A3" s="16" t="s">
        <v>0</v>
      </c>
      <c r="B3" s="26">
        <v>14000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2600</v>
      </c>
      <c r="C4" s="17"/>
      <c r="D4" s="10"/>
      <c r="E4" s="37"/>
      <c r="F4" s="3"/>
      <c r="G4" s="4"/>
      <c r="H4" s="49"/>
      <c r="K4" s="32"/>
      <c r="L4" s="3"/>
      <c r="M4" s="4"/>
    </row>
    <row r="5" spans="1:17" ht="16.5" x14ac:dyDescent="0.3">
      <c r="A5" s="16" t="s">
        <v>2</v>
      </c>
      <c r="B5" s="26">
        <f>B3-B4</f>
        <v>11400</v>
      </c>
      <c r="C5" s="17"/>
      <c r="D5" s="10"/>
      <c r="E5" s="51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2600</v>
      </c>
      <c r="C6" s="17"/>
      <c r="D6" s="10"/>
      <c r="E6" s="6">
        <f>55.41*10.764</f>
        <v>596.43323999999996</v>
      </c>
      <c r="F6" s="3">
        <f>E6*1.1</f>
        <v>656.07656399999996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>
        <f>8.96*10.764</f>
        <v>96.445440000000005</v>
      </c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>
        <f>SUM(E6:E7)</f>
        <v>692.87867999999992</v>
      </c>
      <c r="F8" s="46">
        <f>E8*1.1</f>
        <v>762.16654799999992</v>
      </c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24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2600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11400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14000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693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9702000</v>
      </c>
      <c r="C17" s="23"/>
      <c r="D17" s="23"/>
      <c r="E17" s="5"/>
      <c r="F17" s="33"/>
      <c r="G17" s="5"/>
      <c r="H17" s="6"/>
      <c r="M17" s="5"/>
      <c r="N17" s="6"/>
    </row>
    <row r="18" spans="1:14" ht="16.5" x14ac:dyDescent="0.3">
      <c r="A18" s="16" t="s">
        <v>25</v>
      </c>
      <c r="B18" s="23">
        <f>B17*0.8</f>
        <v>7761600</v>
      </c>
      <c r="C18" s="23"/>
      <c r="D18" s="23"/>
      <c r="E18" s="5"/>
      <c r="F18" s="33"/>
      <c r="G18" s="5"/>
      <c r="H18" s="6"/>
      <c r="M18" s="5"/>
      <c r="N18" s="6"/>
    </row>
    <row r="19" spans="1:14" ht="16.5" x14ac:dyDescent="0.3">
      <c r="A19" s="16" t="s">
        <v>12</v>
      </c>
      <c r="B19" s="24">
        <f>762*B4</f>
        <v>1981200</v>
      </c>
      <c r="C19" s="17"/>
      <c r="D19" s="23"/>
      <c r="E19" s="6"/>
      <c r="F19" s="5"/>
    </row>
    <row r="20" spans="1:14" ht="16.5" x14ac:dyDescent="0.3">
      <c r="A20" s="19" t="s">
        <v>16</v>
      </c>
      <c r="B20" s="24" t="e">
        <f>#REF!*0.03/12</f>
        <v>#REF!</v>
      </c>
      <c r="C20" s="36"/>
      <c r="D20" s="23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413</v>
      </c>
      <c r="C26" s="8"/>
      <c r="D26" s="8"/>
      <c r="E26" s="8">
        <v>5500000</v>
      </c>
      <c r="F26" s="10">
        <f t="shared" ref="F26:F32" si="0">E26/B26</f>
        <v>13317.191283292977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ht="17.25" x14ac:dyDescent="0.3">
      <c r="B27" s="9">
        <v>450</v>
      </c>
      <c r="C27" s="8"/>
      <c r="D27" s="8"/>
      <c r="E27" s="8">
        <v>6818000</v>
      </c>
      <c r="F27" s="10">
        <f t="shared" si="0"/>
        <v>15151.111111111111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x14ac:dyDescent="0.25">
      <c r="B28" s="9">
        <v>596</v>
      </c>
      <c r="C28" s="8"/>
      <c r="D28" s="8"/>
      <c r="E28" s="8">
        <v>8350000</v>
      </c>
      <c r="F28" s="10">
        <f t="shared" si="0"/>
        <v>14010.067114093959</v>
      </c>
      <c r="G28" s="10" t="e">
        <f t="shared" ref="G28:G32" si="1">E28/C28</f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>
        <v>663</v>
      </c>
      <c r="C29" s="8"/>
      <c r="D29" s="8"/>
      <c r="E29" s="8">
        <v>8836000</v>
      </c>
      <c r="F29" s="10">
        <f t="shared" si="0"/>
        <v>13327.300150829562</v>
      </c>
      <c r="G29" s="10" t="e">
        <f t="shared" si="1"/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>
        <v>462</v>
      </c>
      <c r="C30" s="8"/>
      <c r="D30" s="8"/>
      <c r="E30" s="10">
        <v>7000000</v>
      </c>
      <c r="F30" s="10">
        <f t="shared" si="0"/>
        <v>15151.515151515152</v>
      </c>
      <c r="G30" s="10" t="e">
        <f t="shared" si="1"/>
        <v>#DIV/0!</v>
      </c>
      <c r="H30" s="10" t="e">
        <f>E30/D30</f>
        <v>#DIV/0!</v>
      </c>
      <c r="I30" s="8">
        <f>C30/B30</f>
        <v>0</v>
      </c>
    </row>
    <row r="31" spans="1:14" x14ac:dyDescent="0.25">
      <c r="B31" s="9">
        <v>596</v>
      </c>
      <c r="C31" s="8"/>
      <c r="D31" s="8"/>
      <c r="E31" s="10">
        <v>9500000</v>
      </c>
      <c r="F31" s="10">
        <f t="shared" si="0"/>
        <v>15939.597315436242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2" spans="1:14" x14ac:dyDescent="0.25">
      <c r="B32" s="9"/>
      <c r="C32" s="8"/>
      <c r="D32" s="8"/>
      <c r="E32" s="8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4" spans="1:13" x14ac:dyDescent="0.25">
      <c r="A34" s="8">
        <f>38.37*10.764+4.55*10.764</f>
        <v>461.99087999999995</v>
      </c>
      <c r="B34" s="8">
        <v>4500000</v>
      </c>
      <c r="C34" s="8">
        <f t="shared" ref="C34:C40" si="2">B34/A34</f>
        <v>9740.45201931259</v>
      </c>
      <c r="D34" s="8">
        <v>315000</v>
      </c>
      <c r="E34" s="8">
        <v>30000</v>
      </c>
      <c r="F34" s="8">
        <f>E34+D34+B34</f>
        <v>4845000</v>
      </c>
      <c r="G34" s="8">
        <f>F34/A34</f>
        <v>10487.22000745989</v>
      </c>
      <c r="H34" s="6"/>
      <c r="I34" s="50"/>
      <c r="J34" s="6"/>
    </row>
    <row r="35" spans="1:13" x14ac:dyDescent="0.25">
      <c r="A35" s="8">
        <f>55.41*10.764+8.96*10.764</f>
        <v>692.87867999999992</v>
      </c>
      <c r="B35" s="8">
        <v>7000000</v>
      </c>
      <c r="C35" s="8">
        <f t="shared" si="2"/>
        <v>10102.778743314777</v>
      </c>
      <c r="D35" s="8">
        <v>490000</v>
      </c>
      <c r="E35" s="8">
        <v>30000</v>
      </c>
      <c r="F35" s="8">
        <f>E35+D35+B35</f>
        <v>7520000</v>
      </c>
      <c r="G35" s="8">
        <f>F35/A35</f>
        <v>10853.270878532445</v>
      </c>
      <c r="H35" s="6"/>
    </row>
    <row r="36" spans="1:13" x14ac:dyDescent="0.25">
      <c r="A36" s="8">
        <f>55.41*10.764</f>
        <v>596.43323999999996</v>
      </c>
      <c r="B36" s="8">
        <v>7500000</v>
      </c>
      <c r="C36" s="8">
        <f t="shared" si="2"/>
        <v>12574.751869966201</v>
      </c>
      <c r="D36" s="8">
        <v>203600</v>
      </c>
      <c r="E36" s="8">
        <v>30000</v>
      </c>
      <c r="F36" s="8">
        <f>E36+D36+B36</f>
        <v>7733600</v>
      </c>
      <c r="G36" s="8">
        <f>F36/A36</f>
        <v>12966.413474876083</v>
      </c>
      <c r="I36">
        <v>96</v>
      </c>
      <c r="J36">
        <f>C36*40%</f>
        <v>5029.9007479864813</v>
      </c>
      <c r="K36">
        <f>J36*I36</f>
        <v>482870.4718067022</v>
      </c>
      <c r="L36">
        <f>B36+K36</f>
        <v>7982870.4718067022</v>
      </c>
      <c r="M36" s="6">
        <f>B15/C36</f>
        <v>1.113342048</v>
      </c>
    </row>
    <row r="37" spans="1:13" x14ac:dyDescent="0.25">
      <c r="A37" s="8"/>
      <c r="B37" s="8"/>
      <c r="C37" s="8" t="e">
        <f t="shared" si="2"/>
        <v>#DIV/0!</v>
      </c>
      <c r="D37" s="8">
        <v>1248000</v>
      </c>
      <c r="E37" s="8">
        <v>30000</v>
      </c>
      <c r="F37" s="8">
        <f>E37+D37+B37</f>
        <v>1278000</v>
      </c>
      <c r="G37" s="8" t="e">
        <f>F37/A37</f>
        <v>#DIV/0!</v>
      </c>
    </row>
    <row r="38" spans="1:13" ht="15.75" x14ac:dyDescent="0.25">
      <c r="A38" s="47"/>
      <c r="B38" s="8"/>
      <c r="C38" s="8" t="e">
        <f t="shared" si="2"/>
        <v>#DIV/0!</v>
      </c>
      <c r="D38" s="8"/>
      <c r="E38" s="8"/>
      <c r="F38" s="8"/>
      <c r="G38" s="8"/>
    </row>
    <row r="39" spans="1:13" ht="15.75" x14ac:dyDescent="0.25">
      <c r="A39" s="47"/>
      <c r="B39" s="8"/>
      <c r="C39" s="8" t="e">
        <f t="shared" si="2"/>
        <v>#DIV/0!</v>
      </c>
      <c r="D39" s="8">
        <v>1194000</v>
      </c>
      <c r="E39" s="8">
        <v>30000</v>
      </c>
      <c r="F39" s="8">
        <f>E39+D39+B39</f>
        <v>1224000</v>
      </c>
      <c r="G39" s="8" t="e">
        <f>F39/A39</f>
        <v>#DIV/0!</v>
      </c>
    </row>
    <row r="40" spans="1:13" ht="15.75" x14ac:dyDescent="0.25">
      <c r="A40" s="48"/>
      <c r="B40" s="9"/>
      <c r="C40" s="8" t="e">
        <f t="shared" si="2"/>
        <v>#DIV/0!</v>
      </c>
      <c r="D40" s="8">
        <v>1220500</v>
      </c>
      <c r="E40" s="8">
        <v>30000</v>
      </c>
      <c r="F40" s="8">
        <f>E40+D40+B40</f>
        <v>1250500</v>
      </c>
      <c r="G40" s="8" t="e">
        <f>F40/A40</f>
        <v>#DIV/0!</v>
      </c>
    </row>
    <row r="41" spans="1:13" ht="15.75" x14ac:dyDescent="0.25">
      <c r="A41" s="48"/>
      <c r="B41" s="9"/>
      <c r="C41" s="8"/>
      <c r="D41" s="8"/>
      <c r="E41" s="8"/>
      <c r="F41" s="8"/>
      <c r="G41" s="8"/>
    </row>
    <row r="42" spans="1:13" ht="15.75" x14ac:dyDescent="0.25">
      <c r="A42" s="28"/>
    </row>
    <row r="43" spans="1:13" ht="15.75" x14ac:dyDescent="0.25">
      <c r="A43" s="28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2024-05-31T07:48:14Z</dcterms:modified>
</cp:coreProperties>
</file>