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7793442-0A90-4B88-AEA0-23A3FBEF0B5F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 7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3" i="5" l="1"/>
  <c r="B23" i="5"/>
  <c r="I21" i="5"/>
  <c r="K19" i="5"/>
  <c r="E40" i="5"/>
  <c r="B9" i="5"/>
  <c r="I37" i="5" l="1"/>
  <c r="L45" i="5"/>
  <c r="J45" i="5"/>
  <c r="L44" i="5"/>
  <c r="G45" i="5" l="1"/>
  <c r="K45" i="5"/>
  <c r="H33" i="5" l="1"/>
  <c r="I32" i="5" l="1"/>
  <c r="G40" i="5"/>
  <c r="G39" i="5"/>
  <c r="I36" i="5"/>
  <c r="J44" i="5"/>
  <c r="K44" i="5" s="1"/>
  <c r="G44" i="5"/>
  <c r="J43" i="5"/>
  <c r="K43" i="5" s="1"/>
  <c r="G43" i="5"/>
  <c r="B19" i="5" l="1"/>
  <c r="I35" i="5"/>
  <c r="I34" i="5"/>
  <c r="J42" i="5"/>
  <c r="K42" i="5" s="1"/>
  <c r="G42" i="5"/>
  <c r="J41" i="5"/>
  <c r="G41" i="5"/>
  <c r="J40" i="5"/>
  <c r="J39" i="5"/>
  <c r="H37" i="5"/>
  <c r="G37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B13" i="5" s="1"/>
  <c r="B14" i="5" s="1"/>
  <c r="K39" i="5" l="1"/>
  <c r="B8" i="5"/>
  <c r="B15" i="5"/>
  <c r="B20" i="5" s="1"/>
  <c r="K41" i="5"/>
  <c r="K40" i="5"/>
  <c r="B25" i="5" l="1"/>
  <c r="B21" i="5"/>
  <c r="B22" i="5"/>
  <c r="N39" i="5" l="1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<sst xmlns="http://schemas.openxmlformats.org/spreadsheetml/2006/main" count="27" uniqueCount="27">
  <si>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</si>
  <si>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</si>
  <si>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</si>
  <si>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</si>
  <si>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</si>
  <si>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</si>
  <si>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</si>
  <si>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</si>
  <si>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</si>
  <si>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</si>
  <si>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</si>
  <si>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</si>
  <si>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</si>
  <si>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</si>
  <si>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</si>
  <si>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</si>
  <si>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</si>
  <si>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</si>
  <si>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</si>
  <si>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</si>
  <si>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</si>
  <si>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</si>
  <si>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</si>
  <si>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</si>
  <si>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Measurement Area</t>
  </si>
  <si>
    <t>FB</t>
  </si>
  <si>
    <t>Super 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</si>
</sst>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0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2" fillId="0" borderId="3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43" fontId="4" fillId="2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43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top"/>
    </xf>
    <xf numFmtId="43" fontId="6" fillId="0" borderId="1" xfId="0" applyNumberFormat="1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43" fontId="6" fillId="0" borderId="1" xfId="0" applyNumberFormat="1" applyFont="1" applyBorder="1" applyAlignment="1">
      <alignment horizontal="center"/>
    </xf>
    <xf numFmtId="43" fontId="6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/>
    </xf>
    <xf numFmtId="43" fontId="4" fillId="0" borderId="1" xfId="0" applyNumberFormat="1" applyFont="1" applyBorder="1" applyAlignment="1">
      <alignment horizontal="right"/>
    </xf>
    <xf numFmtId="0" fontId="1" fillId="0" borderId="1" xfId="0" applyFont="1" applyBorder="1"/>
    <xf numFmtId="0" fontId="3" fillId="0" borderId="0" xfId="1" applyFill="1"/>
    <xf numFmtId="0" fontId="0" fillId="0" borderId="4" xfId="0" applyBorder="1"/>
    <xf numFmtId="0" fontId="0" fillId="0" borderId="2" xfId="0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211451</xdr:colOff>
      <xdr:row>42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54772B-51DC-4170-B085-DBA2FF6F9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22651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268524</xdr:colOff>
      <xdr:row>35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552464-ECE6-456F-9CE1-2D1F79331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70124" cy="6820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39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5CE8D6-8EE8-428B-9657-3912B1EF1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7602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477082</xdr:colOff>
      <xdr:row>40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028A3-5144-4642-9ACF-12AD244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63482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5"/>
  <sheetViews>
    <sheetView topLeftCell="A10" workbookViewId="0">
      <selection activeCell="L29" sqref="L29"/>
    </sheetView>
  </sheetViews>
  <sheetFormatPr defaultRowHeight="15" x14ac:dyDescent="0.25"/>
  <cols>
    <col min="1" max="1" width="23.5703125" customWidth="1"/>
    <col min="2" max="4" width="14.5703125" bestFit="1" customWidth="1"/>
    <col min="5" max="5" width="14.28515625" bestFit="1" customWidth="1"/>
    <col min="6" max="6" width="16" bestFit="1" customWidth="1"/>
    <col min="7" max="7" width="14.28515625" bestFit="1" customWidth="1"/>
    <col min="8" max="8" width="19.85546875" bestFit="1" customWidth="1"/>
    <col min="10" max="10" width="12.140625" bestFit="1" customWidth="1"/>
    <col min="11" max="11" width="18" bestFit="1" customWidth="1"/>
    <col min="12" max="12" width="10" bestFit="1" customWidth="1"/>
  </cols>
  <sheetData>
    <row r="3" spans="1:12" x14ac:dyDescent="0.25">
      <c r="A3" s="7"/>
      <c r="B3" s="7"/>
      <c r="C3" s="7"/>
      <c r="D3" s="8"/>
    </row>
    <row r="4" spans="1:12" ht="15.75" x14ac:dyDescent="0.25">
      <c r="A4" s="11"/>
      <c r="B4" s="9"/>
      <c r="C4" s="9"/>
      <c r="D4" s="9"/>
      <c r="E4" s="9"/>
      <c r="F4" s="9"/>
    </row>
    <row r="5" spans="1:12" ht="15.75" x14ac:dyDescent="0.25">
      <c r="A5" s="14" t="s">
        <v>4</v>
      </c>
      <c r="B5" s="15">
        <v>2024</v>
      </c>
      <c r="C5" s="15"/>
      <c r="D5" s="15"/>
      <c r="E5" s="15"/>
      <c r="F5" s="15"/>
      <c r="I5" s="2" t="s">
        <v>1</v>
      </c>
      <c r="J5" s="2"/>
      <c r="K5" s="2"/>
      <c r="L5" s="2"/>
    </row>
    <row r="6" spans="1:12" ht="15.75" x14ac:dyDescent="0.25">
      <c r="A6" s="14" t="s">
        <v>5</v>
      </c>
      <c r="B6" s="15">
        <v>1996</v>
      </c>
      <c r="C6" s="15"/>
      <c r="D6" s="15"/>
      <c r="E6" s="15"/>
      <c r="F6" s="15"/>
      <c r="I6" s="2">
        <v>1996</v>
      </c>
      <c r="J6" s="2">
        <v>2024</v>
      </c>
      <c r="K6" s="2">
        <f>J6-I6</f>
        <v>28</v>
      </c>
      <c r="L6" s="2">
        <f>K6-60</f>
        <v>-32</v>
      </c>
    </row>
    <row r="7" spans="1:12" ht="15.75" x14ac:dyDescent="0.25">
      <c r="A7" s="14" t="s">
        <v>6</v>
      </c>
      <c r="B7" s="15">
        <f>B5-B6</f>
        <v>28</v>
      </c>
      <c r="C7" s="15"/>
      <c r="D7" s="15"/>
      <c r="E7" s="15"/>
      <c r="F7" s="15"/>
      <c r="I7" s="2"/>
      <c r="J7" s="2"/>
      <c r="K7" s="2"/>
    </row>
    <row r="8" spans="1:12" ht="15.75" x14ac:dyDescent="0.25">
      <c r="A8" s="14"/>
      <c r="B8" s="15">
        <f>B7-60</f>
        <v>-32</v>
      </c>
      <c r="C8" s="15"/>
      <c r="D8" s="15"/>
      <c r="E8" s="15"/>
      <c r="F8" s="15"/>
      <c r="H8" s="4"/>
      <c r="I8" s="5" t="s">
        <v>23</v>
      </c>
      <c r="J8" s="5" t="s">
        <v>26</v>
      </c>
      <c r="K8" s="5"/>
    </row>
    <row r="9" spans="1:12" ht="15.75" x14ac:dyDescent="0.25">
      <c r="A9" s="14" t="s">
        <v>7</v>
      </c>
      <c r="B9" s="16">
        <f>685*2500</f>
        <v>1712500</v>
      </c>
      <c r="C9" s="16"/>
      <c r="D9" s="16"/>
      <c r="E9" s="16"/>
      <c r="F9" s="16"/>
      <c r="H9" s="4"/>
      <c r="I9" s="5"/>
      <c r="J9" s="5">
        <v>685</v>
      </c>
      <c r="K9" s="5"/>
    </row>
    <row r="10" spans="1:12" ht="15.75" x14ac:dyDescent="0.25">
      <c r="A10" s="14" t="s">
        <v>8</v>
      </c>
      <c r="B10" s="15"/>
      <c r="C10" s="15"/>
      <c r="D10" s="15"/>
      <c r="E10" s="15"/>
      <c r="F10" s="15"/>
      <c r="H10" s="4"/>
      <c r="I10" s="5"/>
      <c r="J10" s="5"/>
      <c r="K10" s="5"/>
    </row>
    <row r="11" spans="1:12" ht="15.75" x14ac:dyDescent="0.25">
      <c r="A11" s="14"/>
      <c r="B11" s="15"/>
      <c r="C11" s="15"/>
      <c r="D11" s="15"/>
      <c r="E11" s="15"/>
      <c r="F11" s="15"/>
      <c r="H11" s="4"/>
      <c r="I11" s="5"/>
      <c r="J11" s="5"/>
      <c r="K11" s="5"/>
    </row>
    <row r="12" spans="1:12" ht="15.75" x14ac:dyDescent="0.25">
      <c r="A12" s="14" t="s">
        <v>9</v>
      </c>
      <c r="B12" s="15">
        <f>100-10</f>
        <v>90</v>
      </c>
      <c r="C12" s="15"/>
      <c r="D12" s="15"/>
      <c r="E12" s="15"/>
      <c r="F12" s="15"/>
      <c r="H12" s="4"/>
      <c r="I12" s="2"/>
      <c r="J12" s="5"/>
      <c r="K12" s="2"/>
    </row>
    <row r="13" spans="1:12" ht="15.75" x14ac:dyDescent="0.25">
      <c r="A13" s="14" t="s">
        <v>10</v>
      </c>
      <c r="B13" s="15">
        <f>B12*B7/60</f>
        <v>42</v>
      </c>
      <c r="C13" s="15"/>
      <c r="D13" s="15"/>
      <c r="E13" s="15"/>
      <c r="F13" s="15"/>
      <c r="H13" s="4"/>
      <c r="I13" s="6"/>
      <c r="J13" s="5"/>
    </row>
    <row r="14" spans="1:12" ht="15.75" x14ac:dyDescent="0.25">
      <c r="A14" s="14"/>
      <c r="B14" s="17">
        <f>B13%</f>
        <v>0.42</v>
      </c>
      <c r="C14" s="17"/>
      <c r="D14" s="17"/>
      <c r="E14" s="17"/>
      <c r="F14" s="17"/>
    </row>
    <row r="15" spans="1:12" ht="15.75" x14ac:dyDescent="0.25">
      <c r="A15" s="14" t="s">
        <v>11</v>
      </c>
      <c r="B15" s="16">
        <f>ROUND((B9*B14),0)</f>
        <v>719250</v>
      </c>
      <c r="C15" s="16"/>
      <c r="D15" s="16"/>
      <c r="E15" s="16"/>
      <c r="F15" s="16"/>
    </row>
    <row r="16" spans="1:12" ht="15.75" x14ac:dyDescent="0.25">
      <c r="A16" s="14"/>
      <c r="B16" s="23"/>
      <c r="C16" s="23"/>
      <c r="D16" s="23"/>
      <c r="E16" s="23"/>
      <c r="F16" s="23"/>
    </row>
    <row r="17" spans="1:11" ht="15.75" x14ac:dyDescent="0.25">
      <c r="A17" s="18" t="s">
        <v>2</v>
      </c>
      <c r="B17" s="19">
        <v>685</v>
      </c>
      <c r="C17" s="19"/>
      <c r="D17" s="19"/>
      <c r="E17" s="19"/>
      <c r="F17" s="19"/>
    </row>
    <row r="18" spans="1:11" ht="15.75" x14ac:dyDescent="0.25">
      <c r="A18" s="18" t="s">
        <v>22</v>
      </c>
      <c r="B18" s="20">
        <v>10000</v>
      </c>
      <c r="C18" s="20"/>
      <c r="D18" s="20"/>
      <c r="E18" s="20"/>
      <c r="F18" s="20"/>
      <c r="I18" t="s">
        <v>24</v>
      </c>
      <c r="J18" t="s">
        <v>25</v>
      </c>
    </row>
    <row r="19" spans="1:11" ht="15.75" x14ac:dyDescent="0.25">
      <c r="A19" s="21" t="s">
        <v>12</v>
      </c>
      <c r="B19" s="22">
        <f>B18*B17</f>
        <v>6850000</v>
      </c>
      <c r="C19" s="22"/>
      <c r="D19" s="22"/>
      <c r="E19" s="22"/>
      <c r="F19" s="22"/>
      <c r="I19">
        <v>507</v>
      </c>
      <c r="K19">
        <f>J9/I19</f>
        <v>1.3510848126232742</v>
      </c>
    </row>
    <row r="20" spans="1:11" ht="31.5" x14ac:dyDescent="0.25">
      <c r="A20" s="12" t="s">
        <v>13</v>
      </c>
      <c r="B20" s="10">
        <f>B19-B15</f>
        <v>6130750</v>
      </c>
      <c r="C20" s="24"/>
      <c r="D20" s="25"/>
      <c r="E20" s="25"/>
      <c r="F20" s="25"/>
      <c r="G20" s="1"/>
      <c r="I20">
        <v>12000</v>
      </c>
    </row>
    <row r="21" spans="1:11" ht="15.75" x14ac:dyDescent="0.25">
      <c r="A21" s="13" t="s">
        <v>14</v>
      </c>
      <c r="B21" s="10">
        <f>B20*0.9</f>
        <v>5517675</v>
      </c>
      <c r="C21" s="24"/>
      <c r="D21" s="25"/>
      <c r="E21" s="25"/>
      <c r="F21" s="25"/>
      <c r="I21">
        <f>I20*I19</f>
        <v>6084000</v>
      </c>
    </row>
    <row r="22" spans="1:11" ht="15.75" x14ac:dyDescent="0.25">
      <c r="A22" s="13" t="s">
        <v>15</v>
      </c>
      <c r="B22" s="10">
        <f>B20*0.8</f>
        <v>4904600</v>
      </c>
      <c r="C22" s="24"/>
      <c r="D22" s="25"/>
      <c r="E22" s="25"/>
      <c r="F22" s="25"/>
    </row>
    <row r="23" spans="1:11" ht="15.75" x14ac:dyDescent="0.25">
      <c r="A23" s="13" t="s">
        <v>16</v>
      </c>
      <c r="B23" s="10">
        <f>B20*0.025/12</f>
        <v>12772.395833333334</v>
      </c>
      <c r="C23" s="24"/>
      <c r="D23" s="25"/>
      <c r="E23" s="25"/>
      <c r="F23" s="25"/>
    </row>
    <row r="25" spans="1:11" x14ac:dyDescent="0.25">
      <c r="B25" s="1">
        <f>B20/B17</f>
        <v>8950</v>
      </c>
      <c r="C25" s="1"/>
      <c r="D25" s="1"/>
      <c r="E25" s="1"/>
      <c r="F25" s="1"/>
      <c r="J25" s="27"/>
    </row>
    <row r="26" spans="1:11" x14ac:dyDescent="0.25">
      <c r="B26" s="1"/>
    </row>
    <row r="30" spans="1:11" x14ac:dyDescent="0.25">
      <c r="E30" t="s">
        <v>17</v>
      </c>
    </row>
    <row r="31" spans="1:11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1" x14ac:dyDescent="0.25">
      <c r="D32" s="2">
        <v>604</v>
      </c>
      <c r="E32" s="26">
        <v>465</v>
      </c>
      <c r="F32" s="2">
        <v>7000000</v>
      </c>
      <c r="G32" s="2">
        <f t="shared" ref="G32:G37" si="0">F32/E32</f>
        <v>15053.763440860215</v>
      </c>
      <c r="H32" s="2">
        <f t="shared" ref="H32:H37" si="1">F32/D32</f>
        <v>11589.403973509934</v>
      </c>
      <c r="I32" s="2">
        <f>D32/E32</f>
        <v>1.2989247311827956</v>
      </c>
    </row>
    <row r="33" spans="4:14" x14ac:dyDescent="0.25">
      <c r="D33" s="2">
        <f>E33*1.35</f>
        <v>607.5</v>
      </c>
      <c r="E33" s="26">
        <v>450</v>
      </c>
      <c r="F33" s="2">
        <v>5500000</v>
      </c>
      <c r="G33" s="2">
        <f t="shared" si="0"/>
        <v>12222.222222222223</v>
      </c>
      <c r="H33" s="2">
        <f t="shared" si="1"/>
        <v>9053.4979423868317</v>
      </c>
      <c r="I33" s="2"/>
    </row>
    <row r="34" spans="4:14" x14ac:dyDescent="0.25">
      <c r="D34" s="2"/>
      <c r="E34" s="26"/>
      <c r="F34" s="2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4:14" x14ac:dyDescent="0.25">
      <c r="D35" s="2"/>
      <c r="E35" s="26"/>
      <c r="F35" s="3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4:14" x14ac:dyDescent="0.25">
      <c r="D36" s="2"/>
      <c r="E36" s="2"/>
      <c r="F36" s="3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4:14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 t="e">
        <f>D37/E37</f>
        <v>#DIV/0!</v>
      </c>
    </row>
    <row r="38" spans="4:14" x14ac:dyDescent="0.25">
      <c r="E38" t="s">
        <v>21</v>
      </c>
    </row>
    <row r="39" spans="4:14" x14ac:dyDescent="0.25">
      <c r="E39">
        <v>450</v>
      </c>
      <c r="F39">
        <v>3700000</v>
      </c>
      <c r="G39" s="2">
        <f>F39/E39</f>
        <v>8222.2222222222226</v>
      </c>
      <c r="H39">
        <v>259000</v>
      </c>
      <c r="I39">
        <v>30000</v>
      </c>
      <c r="J39" s="2">
        <f t="shared" ref="J39:J45" si="2">I39+H39+F39</f>
        <v>3989000</v>
      </c>
      <c r="K39" s="2">
        <f>J39/E39</f>
        <v>8864.4444444444453</v>
      </c>
      <c r="L39" s="3"/>
      <c r="M39" s="2"/>
      <c r="N39" s="1">
        <f>B25/G40</f>
        <v>1.0465420577061699</v>
      </c>
    </row>
    <row r="40" spans="4:14" x14ac:dyDescent="0.25">
      <c r="E40">
        <f>55.76*10.764</f>
        <v>600.20063999999991</v>
      </c>
      <c r="F40">
        <v>5132900</v>
      </c>
      <c r="G40" s="2">
        <f>F40/E40</f>
        <v>8551.9735533770854</v>
      </c>
      <c r="H40">
        <v>360200</v>
      </c>
      <c r="I40">
        <v>30000</v>
      </c>
      <c r="J40" s="2">
        <f t="shared" si="2"/>
        <v>5523100</v>
      </c>
      <c r="K40" s="2">
        <f t="shared" ref="K40:K45" si="3">J40/E40</f>
        <v>9202.0894879419011</v>
      </c>
      <c r="L40" s="3"/>
      <c r="M40" s="2"/>
    </row>
    <row r="41" spans="4:14" x14ac:dyDescent="0.25">
      <c r="D41" s="2"/>
      <c r="E41" s="2"/>
      <c r="F41" s="2"/>
      <c r="G41" s="2" t="e">
        <f t="shared" ref="G41:G45" si="4">F41/E41</f>
        <v>#DIV/0!</v>
      </c>
      <c r="H41" s="2">
        <v>196600</v>
      </c>
      <c r="I41" s="2">
        <v>30000</v>
      </c>
      <c r="J41" s="2">
        <f t="shared" si="2"/>
        <v>226600</v>
      </c>
      <c r="K41" s="2" t="e">
        <f t="shared" si="3"/>
        <v>#DIV/0!</v>
      </c>
      <c r="L41" s="2"/>
      <c r="M41" s="2"/>
    </row>
    <row r="42" spans="4:14" x14ac:dyDescent="0.25">
      <c r="D42" s="2"/>
      <c r="E42" s="2"/>
      <c r="F42" s="2"/>
      <c r="G42" s="2" t="e">
        <f t="shared" si="4"/>
        <v>#DIV/0!</v>
      </c>
      <c r="H42" s="2">
        <v>726000</v>
      </c>
      <c r="I42" s="2">
        <v>30000</v>
      </c>
      <c r="J42" s="2">
        <f t="shared" si="2"/>
        <v>756000</v>
      </c>
      <c r="K42" s="2" t="e">
        <f t="shared" si="3"/>
        <v>#DIV/0!</v>
      </c>
      <c r="L42" s="2"/>
      <c r="M42" s="2"/>
    </row>
    <row r="43" spans="4:14" x14ac:dyDescent="0.25">
      <c r="G43" s="2" t="e">
        <f t="shared" si="4"/>
        <v>#DIV/0!</v>
      </c>
      <c r="H43">
        <v>288000</v>
      </c>
      <c r="I43" s="2">
        <v>30000</v>
      </c>
      <c r="J43" s="2">
        <f t="shared" si="2"/>
        <v>318000</v>
      </c>
      <c r="K43" s="2" t="e">
        <f t="shared" si="3"/>
        <v>#DIV/0!</v>
      </c>
    </row>
    <row r="44" spans="4:14" x14ac:dyDescent="0.25">
      <c r="F44" s="28"/>
      <c r="G44" s="29" t="e">
        <f t="shared" si="4"/>
        <v>#DIV/0!</v>
      </c>
      <c r="H44">
        <v>900000</v>
      </c>
      <c r="I44" s="2">
        <v>30000</v>
      </c>
      <c r="J44" s="2">
        <f t="shared" si="2"/>
        <v>930000</v>
      </c>
      <c r="K44" s="2" t="e">
        <f t="shared" si="3"/>
        <v>#DIV/0!</v>
      </c>
      <c r="L44" t="e">
        <f t="shared" ref="L44:L45" si="5">F44/D44</f>
        <v>#DIV/0!</v>
      </c>
    </row>
    <row r="45" spans="4:14" x14ac:dyDescent="0.25">
      <c r="F45" s="28"/>
      <c r="G45" s="29" t="e">
        <f t="shared" si="4"/>
        <v>#DIV/0!</v>
      </c>
      <c r="H45">
        <v>525000</v>
      </c>
      <c r="I45" s="2">
        <v>30000</v>
      </c>
      <c r="J45" s="2">
        <f t="shared" si="2"/>
        <v>555000</v>
      </c>
      <c r="K45" s="2" t="e">
        <f t="shared" si="3"/>
        <v>#DIV/0!</v>
      </c>
      <c r="L45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 7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2024-05-31T12:57:35Z</dcterms:modified>
</cp:coreProperties>
</file>