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RLP Vashi\Suresh Krishna Chavan\"/>
    </mc:Choice>
  </mc:AlternateContent>
  <xr:revisionPtr revIDLastSave="0" documentId="13_ncr:1_{32CD9173-9A08-4DB7-A501-AA078D6A2104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6" i="4" l="1"/>
  <c r="I23" i="4"/>
  <c r="Q8" i="4"/>
  <c r="H26" i="4"/>
  <c r="Q2" i="4"/>
  <c r="O6" i="24"/>
  <c r="O7" i="24"/>
  <c r="O8" i="24"/>
  <c r="O9" i="24"/>
  <c r="O10" i="24"/>
  <c r="O11" i="24"/>
  <c r="O12" i="24"/>
  <c r="O13" i="24"/>
  <c r="O14" i="24"/>
  <c r="O15" i="24"/>
  <c r="O5" i="24"/>
  <c r="O16" i="24"/>
  <c r="N16" i="24"/>
  <c r="N15" i="24"/>
  <c r="N14" i="24"/>
  <c r="N13" i="24"/>
  <c r="N12" i="24"/>
  <c r="G26" i="4" l="1"/>
  <c r="G30" i="4" l="1"/>
  <c r="H30" i="4" s="1"/>
  <c r="G33" i="4" l="1"/>
  <c r="C5" i="25"/>
  <c r="C4" i="25"/>
  <c r="C3" i="25"/>
  <c r="B2" i="4"/>
  <c r="C2" i="4" s="1"/>
  <c r="P3" i="4"/>
  <c r="B3" i="4" s="1"/>
  <c r="C3" i="4" s="1"/>
  <c r="D3" i="4" s="1"/>
  <c r="P4" i="4"/>
  <c r="P5" i="4"/>
  <c r="P6" i="4"/>
  <c r="B6" i="4" s="1"/>
  <c r="C6" i="4" s="1"/>
  <c r="P7" i="4"/>
  <c r="B7" i="4" s="1"/>
  <c r="C7" i="4" s="1"/>
  <c r="D7" i="4" s="1"/>
  <c r="P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B20" i="4" s="1"/>
  <c r="C20" i="4" s="1"/>
  <c r="D20" i="4" s="1"/>
  <c r="P20" i="4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31" i="4"/>
  <c r="G35" i="4"/>
  <c r="C20" i="25"/>
  <c r="C16" i="25"/>
  <c r="C17" i="25" s="1"/>
  <c r="H4" i="4" l="1"/>
  <c r="G11" i="4"/>
  <c r="G15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3" i="4"/>
  <c r="G34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<sst xmlns="http://schemas.openxmlformats.org/spreadsheetml/2006/main" count="149" uniqueCount="104">
  <si>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</si>
  <si>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</si>
  <si>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</si>
  <si>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</si>
  <si>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</si>
  <si>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</si>
  <si>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</si>
  <si>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</si>
  <si>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</si>
  <si>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</si>
  <si>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</si>
  <si>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</si>
  <si>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</si>
  <si>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</si>
  <si>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</si>
  <si>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</si>
  <si>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</si>
  <si>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</si>
  <si>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</si>
  <si>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</si>
  <si>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</si>
  <si>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</si>
  <si>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</si>
  <si>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</si>
  <si>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</si>
  <si>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</si>
  <si>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</si>
  <si>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</si>
  <si>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</si>
  <si>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</si>
  <si>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</si>
  <si>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</si>
  <si>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</si>
  <si>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</si>
  <si>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</si>
  <si>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</si>
  <si>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</si>
  <si>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</si>
  <si>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</si>
  <si>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</si>
  <si>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</si>
  <si>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</si>
  <si>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</si>
  <si>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</si>
  <si>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</si>
  <si>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</si>
  <si>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</si>
  <si>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</si>
  <si>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</si>
  <si>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</si>
  <si>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</si>
  <si>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</si>
  <si>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</si>
  <si>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</si>
  <si>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</si>
  <si>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</si>
  <si>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</si>
  <si>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</si>
  <si>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</si>
  <si>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</si>
  <si>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</si>
  <si>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</si>
  <si>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</si>
  <si>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</si>
  <si>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</si>
  <si>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</si>
  <si>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</si>
  <si>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</si>
  <si>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</si>
  <si>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</si>
  <si>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</si>
  <si>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</si>
  <si>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</si>
  <si>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</si>
  <si>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</si>
  <si>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</si>
  <si>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</si>
  <si>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</si>
  <si>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</si>
  <si>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</si>
  <si>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</si>
  <si>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</si>
  <si>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</si>
  <si>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</si>
  <si>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</si>
  <si>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CUPBOARD</t>
  </si>
  <si>
    <t>TACA</t>
  </si>
  <si>
    <t>IGR-13.12.23</t>
  </si>
  <si>
    <t>IGR-23.10.23</t>
  </si>
  <si>
    <t>IGR-16.03.23</t>
  </si>
  <si>
    <t xml:space="preserve">Draft Agreement </t>
  </si>
  <si>
    <t>TMCA</t>
  </si>
  <si>
    <t>Living Room</t>
  </si>
  <si>
    <t>Study Room</t>
  </si>
  <si>
    <t>Kitchen</t>
  </si>
  <si>
    <t>WC</t>
  </si>
  <si>
    <t>Bath</t>
  </si>
  <si>
    <t>Cupboard</t>
  </si>
  <si>
    <t>Pass</t>
  </si>
  <si>
    <t>Balcony</t>
  </si>
  <si>
    <t>EP</t>
  </si>
  <si>
    <t>IGR-23.04.24</t>
  </si>
  <si>
    <t>PLAN CA</t>
  </si>
  <si>
    <t>higher weightage remarks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</si>
</sst>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9" xfId="1" applyFont="1" applyBorder="1"/>
    <xf numFmtId="0" fontId="2" fillId="2" borderId="4" xfId="0" applyFont="1" applyFill="1" applyBorder="1"/>
    <xf numFmtId="43" fontId="4" fillId="5" borderId="9" xfId="1" applyFont="1" applyFill="1" applyBorder="1" applyAlignment="1"/>
    <xf numFmtId="43" fontId="4" fillId="5" borderId="9" xfId="1" applyFont="1" applyFill="1" applyBorder="1"/>
    <xf numFmtId="43" fontId="0" fillId="5" borderId="9" xfId="1" applyFont="1" applyFill="1" applyBorder="1"/>
    <xf numFmtId="0" fontId="0" fillId="5" borderId="9" xfId="0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43" fontId="2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161926</xdr:rowOff>
    </xdr:from>
    <xdr:to>
      <xdr:col>9</xdr:col>
      <xdr:colOff>209550</xdr:colOff>
      <xdr:row>16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AEF195-D8B3-41E5-B003-8856B6BF3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09576"/>
          <a:ext cx="5076825" cy="3152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718B5-19E9-466A-BAB5-D2B7416E1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C45C42-6DB5-45B5-A8E2-4D2B81CB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FEFCA4-CC64-4485-9302-7E13DC4CF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515613</xdr:colOff>
      <xdr:row>48</xdr:row>
      <xdr:rowOff>39335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FD4551-3C49-4359-9610-4D52452BE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0013" cy="8849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A807BE-437A-4ECE-AD14-5D5B93C64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830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8EB7D4-25EB-45D9-8BE4-DB010FC50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8440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8188C5-DEF4-41D0-8EC3-9BA95C069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K13" sqref="K13:O15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77" t="s">
        <v>92</v>
      </c>
      <c r="L5" s="45">
        <v>2.74</v>
      </c>
      <c r="M5" s="45">
        <v>4.3499999999999996</v>
      </c>
      <c r="N5" s="45">
        <f t="shared" ref="N5:N15" si="6">L5*M5</f>
        <v>11.919</v>
      </c>
      <c r="O5" s="45">
        <f>N5*10.764</f>
        <v>128.29611599999998</v>
      </c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77" t="s">
        <v>93</v>
      </c>
      <c r="L6" s="45">
        <v>3</v>
      </c>
      <c r="M6" s="45">
        <v>2.2000000000000002</v>
      </c>
      <c r="N6" s="45">
        <f t="shared" si="6"/>
        <v>6.6000000000000005</v>
      </c>
      <c r="O6" s="45">
        <f t="shared" ref="O6:O15" si="7">N6*10.764</f>
        <v>71.042400000000001</v>
      </c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77" t="s">
        <v>94</v>
      </c>
      <c r="L7" s="45">
        <v>1.75</v>
      </c>
      <c r="M7" s="45">
        <v>2.4</v>
      </c>
      <c r="N7" s="45">
        <f t="shared" si="6"/>
        <v>4.2</v>
      </c>
      <c r="O7" s="45">
        <f t="shared" si="7"/>
        <v>45.208799999999997</v>
      </c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77" t="s">
        <v>95</v>
      </c>
      <c r="L8" s="45">
        <v>1.9</v>
      </c>
      <c r="M8" s="45">
        <v>1.23</v>
      </c>
      <c r="N8" s="45">
        <f t="shared" si="6"/>
        <v>2.3369999999999997</v>
      </c>
      <c r="O8" s="45">
        <f t="shared" si="7"/>
        <v>25.155467999999995</v>
      </c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77" t="s">
        <v>96</v>
      </c>
      <c r="L9" s="45">
        <v>1.2</v>
      </c>
      <c r="M9" s="45">
        <v>1.5</v>
      </c>
      <c r="N9" s="45">
        <f t="shared" si="6"/>
        <v>1.7999999999999998</v>
      </c>
      <c r="O9" s="45">
        <f t="shared" si="7"/>
        <v>19.375199999999996</v>
      </c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77" t="s">
        <v>97</v>
      </c>
      <c r="L10" s="45">
        <v>0.45</v>
      </c>
      <c r="M10" s="45">
        <v>2.4</v>
      </c>
      <c r="N10" s="45">
        <f t="shared" si="6"/>
        <v>1.08</v>
      </c>
      <c r="O10" s="45">
        <f t="shared" si="7"/>
        <v>11.625120000000001</v>
      </c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 t="s">
        <v>98</v>
      </c>
      <c r="L11" s="45">
        <v>1.2</v>
      </c>
      <c r="M11" s="45">
        <v>1.23</v>
      </c>
      <c r="N11" s="45">
        <f t="shared" si="6"/>
        <v>1.476</v>
      </c>
      <c r="O11" s="45">
        <f t="shared" si="7"/>
        <v>15.887663999999999</v>
      </c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 t="s">
        <v>99</v>
      </c>
      <c r="L12" s="45">
        <v>3</v>
      </c>
      <c r="M12" s="45">
        <v>1</v>
      </c>
      <c r="N12" s="45">
        <f t="shared" si="6"/>
        <v>3</v>
      </c>
      <c r="O12" s="45">
        <f t="shared" si="7"/>
        <v>32.292000000000002</v>
      </c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 t="s">
        <v>100</v>
      </c>
      <c r="L13" s="45">
        <v>0.3</v>
      </c>
      <c r="M13" s="45">
        <v>3</v>
      </c>
      <c r="N13" s="45">
        <f t="shared" si="6"/>
        <v>0.89999999999999991</v>
      </c>
      <c r="O13" s="45">
        <f t="shared" si="7"/>
        <v>9.687599999999998</v>
      </c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 t="s">
        <v>100</v>
      </c>
      <c r="L14" s="45">
        <v>0.75</v>
      </c>
      <c r="M14" s="45">
        <v>2.74</v>
      </c>
      <c r="N14" s="45">
        <f t="shared" si="6"/>
        <v>2.0550000000000002</v>
      </c>
      <c r="O14" s="45">
        <f t="shared" si="7"/>
        <v>22.12002</v>
      </c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 t="s">
        <v>100</v>
      </c>
      <c r="L15" s="45">
        <v>0.75</v>
      </c>
      <c r="M15" s="45">
        <v>2.4</v>
      </c>
      <c r="N15" s="45">
        <f t="shared" si="6"/>
        <v>1.7999999999999998</v>
      </c>
      <c r="O15" s="45">
        <f t="shared" si="7"/>
        <v>19.375199999999996</v>
      </c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5">
        <f>SUM(N5:N15)</f>
        <v>37.166999999999994</v>
      </c>
      <c r="O16" s="45">
        <f>N16*10.764</f>
        <v>400.06558799999993</v>
      </c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8">B24/12</f>
        <v>0</v>
      </c>
      <c r="F24" s="52">
        <f t="shared" si="8"/>
        <v>0</v>
      </c>
      <c r="G24" s="52">
        <f t="shared" si="8"/>
        <v>0</v>
      </c>
      <c r="H24" s="52">
        <f t="shared" si="8"/>
        <v>0</v>
      </c>
      <c r="I24" s="52">
        <f t="shared" si="8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8"/>
        <v>0</v>
      </c>
      <c r="F25" s="52">
        <f t="shared" si="8"/>
        <v>0</v>
      </c>
      <c r="G25" s="52">
        <f t="shared" si="8"/>
        <v>0</v>
      </c>
      <c r="H25" s="52">
        <f t="shared" si="8"/>
        <v>0</v>
      </c>
      <c r="I25" s="52">
        <f t="shared" si="8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8"/>
        <v>0</v>
      </c>
      <c r="F26" s="52">
        <f t="shared" si="8"/>
        <v>0</v>
      </c>
      <c r="G26" s="52">
        <f t="shared" si="8"/>
        <v>0</v>
      </c>
      <c r="H26" s="52">
        <f t="shared" si="8"/>
        <v>0</v>
      </c>
      <c r="I26" s="52">
        <f t="shared" si="8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8"/>
        <v>0</v>
      </c>
      <c r="F27" s="52">
        <f t="shared" si="8"/>
        <v>0</v>
      </c>
      <c r="G27" s="52">
        <f t="shared" si="8"/>
        <v>0</v>
      </c>
      <c r="H27" s="52">
        <f t="shared" si="8"/>
        <v>0</v>
      </c>
      <c r="I27" s="52">
        <f t="shared" si="8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8"/>
        <v>0</v>
      </c>
      <c r="F28" s="52">
        <f t="shared" si="8"/>
        <v>0</v>
      </c>
      <c r="G28" s="52">
        <f t="shared" si="8"/>
        <v>0</v>
      </c>
      <c r="H28" s="52">
        <f t="shared" si="8"/>
        <v>0</v>
      </c>
      <c r="I28" s="52">
        <f t="shared" si="8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8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9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8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9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F17" sqref="F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9000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6500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9000</v>
      </c>
      <c r="D16" s="19"/>
    </row>
    <row r="17" spans="1:4" x14ac:dyDescent="0.25">
      <c r="B17" s="25"/>
      <c r="C17" s="26"/>
      <c r="D17" s="19"/>
    </row>
    <row r="18" spans="1:4" x14ac:dyDescent="0.25">
      <c r="A18" s="73" t="str">
        <f>E3</f>
        <v>ACA</v>
      </c>
      <c r="B18" s="7"/>
      <c r="C18" s="31">
        <v>330</v>
      </c>
      <c r="D18" s="19"/>
    </row>
    <row r="19" spans="1:4" x14ac:dyDescent="0.25">
      <c r="A19" s="16" t="s">
        <v>74</v>
      </c>
      <c r="B19" s="6"/>
      <c r="C19" s="32">
        <f>C18*C16</f>
        <v>2970000</v>
      </c>
      <c r="D19" s="33"/>
    </row>
    <row r="20" spans="1:4" x14ac:dyDescent="0.25">
      <c r="A20" s="16" t="s">
        <v>24</v>
      </c>
      <c r="C20" s="34">
        <f>C19*90%</f>
        <v>2673000</v>
      </c>
      <c r="D20" s="19"/>
    </row>
    <row r="21" spans="1:4" x14ac:dyDescent="0.25">
      <c r="A21" s="16" t="s">
        <v>25</v>
      </c>
      <c r="C21" s="34">
        <f>C19*80%</f>
        <v>2376000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825000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6187.5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2"/>
  <sheetViews>
    <sheetView tabSelected="1" topLeftCell="A4" workbookViewId="0">
      <selection activeCell="F33" sqref="F3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323.33333333333337</v>
      </c>
      <c r="C2" s="4">
        <f t="shared" ref="C2:C16" si="1">B2*1.2</f>
        <v>388.00000000000006</v>
      </c>
      <c r="D2" s="4">
        <f t="shared" ref="D2:D16" si="2">C2*1.2</f>
        <v>465.6</v>
      </c>
      <c r="E2" s="5">
        <f t="shared" ref="E2:E16" si="3">R2</f>
        <v>2400000</v>
      </c>
      <c r="F2" s="79">
        <f t="shared" ref="F2:F15" si="4">ROUND((E2/B2),0)</f>
        <v>7423</v>
      </c>
      <c r="G2" s="79">
        <f t="shared" ref="G2:G15" si="5">ROUND((E2/C2),0)</f>
        <v>6186</v>
      </c>
      <c r="H2" s="79">
        <f t="shared" ref="H2:H15" si="6">ROUND((E2/D2),0)</f>
        <v>5155</v>
      </c>
      <c r="I2" s="79">
        <f t="shared" ref="I2:I15" si="7">T2</f>
        <v>0</v>
      </c>
      <c r="J2" s="79">
        <f t="shared" ref="J2:J15" si="8">U2</f>
        <v>0</v>
      </c>
      <c r="K2" s="7"/>
      <c r="L2" s="7"/>
      <c r="M2" s="7"/>
      <c r="N2" s="7"/>
      <c r="O2" s="7">
        <v>0</v>
      </c>
      <c r="P2" s="7">
        <v>388</v>
      </c>
      <c r="Q2" s="7">
        <f t="shared" ref="P2:Q10" si="9">P2/1.2</f>
        <v>323.33333333333337</v>
      </c>
      <c r="R2" s="80">
        <v>2400000</v>
      </c>
      <c r="S2" s="80" t="s">
        <v>87</v>
      </c>
    </row>
    <row r="3" spans="1:19" x14ac:dyDescent="0.25">
      <c r="A3" s="4">
        <v>2</v>
      </c>
      <c r="B3" s="4">
        <f t="shared" si="0"/>
        <v>367</v>
      </c>
      <c r="C3" s="4">
        <f t="shared" si="1"/>
        <v>440.4</v>
      </c>
      <c r="D3" s="4">
        <f t="shared" si="2"/>
        <v>528.4799999999999</v>
      </c>
      <c r="E3" s="5">
        <f t="shared" si="3"/>
        <v>2290000</v>
      </c>
      <c r="F3" s="4">
        <f t="shared" si="4"/>
        <v>6240</v>
      </c>
      <c r="G3" s="4">
        <f t="shared" si="5"/>
        <v>5200</v>
      </c>
      <c r="H3" s="4">
        <f t="shared" si="6"/>
        <v>4333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367</v>
      </c>
      <c r="R3" s="2">
        <v>2290000</v>
      </c>
      <c r="S3" s="2" t="s">
        <v>88</v>
      </c>
    </row>
    <row r="4" spans="1:19" x14ac:dyDescent="0.25">
      <c r="A4" s="4">
        <v>3</v>
      </c>
      <c r="B4" s="4">
        <f t="shared" si="0"/>
        <v>351</v>
      </c>
      <c r="C4" s="4">
        <f t="shared" si="1"/>
        <v>421.2</v>
      </c>
      <c r="D4" s="4">
        <f t="shared" si="2"/>
        <v>505.43999999999994</v>
      </c>
      <c r="E4" s="5">
        <f t="shared" si="3"/>
        <v>2335000</v>
      </c>
      <c r="F4" s="4">
        <f t="shared" si="4"/>
        <v>6652</v>
      </c>
      <c r="G4" s="4">
        <f t="shared" si="5"/>
        <v>5544</v>
      </c>
      <c r="H4" s="4">
        <f t="shared" si="6"/>
        <v>4620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351</v>
      </c>
      <c r="R4" s="2">
        <v>2335000</v>
      </c>
      <c r="S4" s="2" t="s">
        <v>89</v>
      </c>
    </row>
    <row r="5" spans="1:19" x14ac:dyDescent="0.25">
      <c r="A5" s="4">
        <v>4</v>
      </c>
      <c r="B5" s="4">
        <f t="shared" si="0"/>
        <v>455</v>
      </c>
      <c r="C5" s="4">
        <f t="shared" si="1"/>
        <v>546</v>
      </c>
      <c r="D5" s="4">
        <f t="shared" si="2"/>
        <v>655.19999999999993</v>
      </c>
      <c r="E5" s="5">
        <f t="shared" si="3"/>
        <v>3200000</v>
      </c>
      <c r="F5" s="79">
        <f t="shared" si="4"/>
        <v>7033</v>
      </c>
      <c r="G5" s="79">
        <f t="shared" si="5"/>
        <v>5861</v>
      </c>
      <c r="H5" s="79">
        <f t="shared" si="6"/>
        <v>4884</v>
      </c>
      <c r="I5" s="79">
        <f t="shared" si="7"/>
        <v>0</v>
      </c>
      <c r="J5" s="79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455</v>
      </c>
      <c r="R5" s="80">
        <v>3200000</v>
      </c>
      <c r="S5" s="2"/>
    </row>
    <row r="6" spans="1:19" x14ac:dyDescent="0.25">
      <c r="A6" s="4">
        <v>5</v>
      </c>
      <c r="B6" s="4">
        <f t="shared" si="0"/>
        <v>455</v>
      </c>
      <c r="C6" s="4">
        <f t="shared" si="1"/>
        <v>546</v>
      </c>
      <c r="D6" s="4">
        <f t="shared" si="2"/>
        <v>655.19999999999993</v>
      </c>
      <c r="E6" s="5">
        <f t="shared" si="3"/>
        <v>3250000</v>
      </c>
      <c r="F6" s="79">
        <f t="shared" si="4"/>
        <v>7143</v>
      </c>
      <c r="G6" s="79">
        <f t="shared" si="5"/>
        <v>5952</v>
      </c>
      <c r="H6" s="79">
        <f t="shared" si="6"/>
        <v>4960</v>
      </c>
      <c r="I6" s="79">
        <f t="shared" si="7"/>
        <v>0</v>
      </c>
      <c r="J6" s="79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455</v>
      </c>
      <c r="R6" s="80">
        <v>3250000</v>
      </c>
      <c r="S6" s="2"/>
    </row>
    <row r="7" spans="1:19" x14ac:dyDescent="0.25">
      <c r="A7" s="4">
        <v>6</v>
      </c>
      <c r="B7" s="4">
        <f t="shared" si="0"/>
        <v>455</v>
      </c>
      <c r="C7" s="4">
        <f t="shared" si="1"/>
        <v>546</v>
      </c>
      <c r="D7" s="4">
        <f t="shared" si="2"/>
        <v>655.19999999999993</v>
      </c>
      <c r="E7" s="5">
        <f t="shared" si="3"/>
        <v>3400000</v>
      </c>
      <c r="F7" s="79">
        <f t="shared" si="4"/>
        <v>7473</v>
      </c>
      <c r="G7" s="79">
        <f t="shared" si="5"/>
        <v>6227</v>
      </c>
      <c r="H7" s="79">
        <f t="shared" si="6"/>
        <v>5189</v>
      </c>
      <c r="I7" s="79">
        <f t="shared" si="7"/>
        <v>0</v>
      </c>
      <c r="J7" s="79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455</v>
      </c>
      <c r="R7" s="80">
        <v>3400000</v>
      </c>
      <c r="S7" s="2"/>
    </row>
    <row r="8" spans="1:19" x14ac:dyDescent="0.25">
      <c r="A8" s="4">
        <v>7</v>
      </c>
      <c r="B8" s="4">
        <f t="shared" si="0"/>
        <v>280.40219999999999</v>
      </c>
      <c r="C8" s="4">
        <f t="shared" si="1"/>
        <v>336.48264</v>
      </c>
      <c r="D8" s="4">
        <f t="shared" si="2"/>
        <v>403.77916799999997</v>
      </c>
      <c r="E8" s="5">
        <f t="shared" si="3"/>
        <v>2211000</v>
      </c>
      <c r="F8" s="79">
        <f t="shared" si="4"/>
        <v>7885</v>
      </c>
      <c r="G8" s="79">
        <f t="shared" si="5"/>
        <v>6571</v>
      </c>
      <c r="H8" s="79">
        <f t="shared" si="6"/>
        <v>5476</v>
      </c>
      <c r="I8" s="79">
        <f t="shared" si="7"/>
        <v>0</v>
      </c>
      <c r="J8" s="79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f>26.05*10.764</f>
        <v>280.40219999999999</v>
      </c>
      <c r="R8" s="80">
        <v>2211000</v>
      </c>
      <c r="S8" s="80" t="s">
        <v>101</v>
      </c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x14ac:dyDescent="0.25">
      <c r="A22" s="4"/>
      <c r="B22" s="4"/>
      <c r="C22" s="4"/>
      <c r="D22" s="4"/>
      <c r="E22" s="5"/>
      <c r="F22" s="4"/>
      <c r="G22" s="4"/>
      <c r="H22" s="4"/>
      <c r="I22" s="4"/>
      <c r="J22" s="4"/>
      <c r="R22" s="2"/>
      <c r="S22" s="2"/>
    </row>
    <row r="23" spans="1:19" s="10" customFormat="1" x14ac:dyDescent="0.25">
      <c r="F23" s="10" t="s">
        <v>102</v>
      </c>
      <c r="G23" s="10">
        <v>400</v>
      </c>
      <c r="H23" s="10">
        <v>7500</v>
      </c>
      <c r="I23" s="10">
        <f>G23*H23</f>
        <v>3000000</v>
      </c>
    </row>
    <row r="24" spans="1:19" s="10" customFormat="1" x14ac:dyDescent="0.25">
      <c r="F24" s="10" t="s">
        <v>71</v>
      </c>
      <c r="G24" s="10">
        <v>400</v>
      </c>
    </row>
    <row r="25" spans="1:19" s="10" customFormat="1" x14ac:dyDescent="0.25">
      <c r="F25" s="10" t="s">
        <v>84</v>
      </c>
      <c r="G25" s="10">
        <v>60</v>
      </c>
    </row>
    <row r="26" spans="1:19" s="10" customFormat="1" x14ac:dyDescent="0.25">
      <c r="F26" s="74" t="s">
        <v>91</v>
      </c>
      <c r="G26" s="75">
        <f>SUM(G24:G25)</f>
        <v>460</v>
      </c>
      <c r="H26" s="10">
        <f>G26*7000</f>
        <v>3220000</v>
      </c>
      <c r="I26" s="10">
        <f>I23/G30</f>
        <v>9090.9090909090901</v>
      </c>
    </row>
    <row r="27" spans="1:19" s="10" customFormat="1" x14ac:dyDescent="0.25">
      <c r="F27" s="56" t="s">
        <v>83</v>
      </c>
      <c r="G27" s="56">
        <v>291</v>
      </c>
    </row>
    <row r="28" spans="1:19" s="10" customFormat="1" x14ac:dyDescent="0.25">
      <c r="F28" s="56" t="s">
        <v>84</v>
      </c>
      <c r="G28" s="56">
        <v>27</v>
      </c>
    </row>
    <row r="29" spans="1:19" s="10" customFormat="1" x14ac:dyDescent="0.25">
      <c r="F29" s="56" t="s">
        <v>85</v>
      </c>
      <c r="G29" s="56">
        <v>12</v>
      </c>
    </row>
    <row r="30" spans="1:19" s="10" customFormat="1" x14ac:dyDescent="0.25">
      <c r="C30" s="71" t="s">
        <v>90</v>
      </c>
      <c r="D30" s="71"/>
      <c r="F30" s="76" t="s">
        <v>86</v>
      </c>
      <c r="G30" s="76">
        <f>SUM(G27:G29)</f>
        <v>330</v>
      </c>
      <c r="H30" s="10">
        <f>G26-G30</f>
        <v>130</v>
      </c>
    </row>
    <row r="31" spans="1:19" s="10" customFormat="1" x14ac:dyDescent="0.25">
      <c r="C31" s="71" t="s">
        <v>1</v>
      </c>
      <c r="D31" s="71">
        <v>2990000</v>
      </c>
      <c r="F31" s="56" t="s">
        <v>72</v>
      </c>
      <c r="G31" s="56">
        <v>363</v>
      </c>
      <c r="H31" s="10">
        <f>G31/G30</f>
        <v>1.1000000000000001</v>
      </c>
    </row>
    <row r="32" spans="1:19" s="10" customFormat="1" x14ac:dyDescent="0.25">
      <c r="F32" s="56" t="s">
        <v>73</v>
      </c>
      <c r="G32" s="56">
        <v>7000</v>
      </c>
    </row>
    <row r="33" spans="3:8" s="10" customFormat="1" x14ac:dyDescent="0.25">
      <c r="C33" s="72"/>
      <c r="D33" s="72"/>
      <c r="F33" s="72" t="s">
        <v>74</v>
      </c>
      <c r="G33" s="72">
        <f>G30*G32</f>
        <v>2310000</v>
      </c>
      <c r="H33" s="10">
        <f>G33/D31</f>
        <v>0.77257525083612044</v>
      </c>
    </row>
    <row r="34" spans="3:8" s="10" customFormat="1" x14ac:dyDescent="0.25">
      <c r="C34" s="72"/>
      <c r="D34" s="72"/>
      <c r="F34" s="72" t="s">
        <v>24</v>
      </c>
      <c r="G34" s="72">
        <f>G33*90%</f>
        <v>2079000</v>
      </c>
    </row>
    <row r="35" spans="3:8" s="10" customFormat="1" x14ac:dyDescent="0.25">
      <c r="C35" s="72"/>
      <c r="D35" s="72"/>
      <c r="F35" s="72" t="s">
        <v>25</v>
      </c>
      <c r="G35" s="72">
        <f>G33*80%</f>
        <v>1848000</v>
      </c>
    </row>
    <row r="36" spans="3:8" s="10" customFormat="1" x14ac:dyDescent="0.25">
      <c r="C36" s="72"/>
      <c r="D36" s="72"/>
    </row>
    <row r="37" spans="3:8" s="10" customFormat="1" x14ac:dyDescent="0.25">
      <c r="C37" s="72"/>
      <c r="D37" s="72"/>
      <c r="G37" s="81" t="s">
        <v>103</v>
      </c>
    </row>
    <row r="38" spans="3:8" s="10" customFormat="1" x14ac:dyDescent="0.25"/>
    <row r="39" spans="3:8" s="10" customFormat="1" x14ac:dyDescent="0.25"/>
    <row r="40" spans="3:8" s="10" customFormat="1" x14ac:dyDescent="0.25"/>
    <row r="41" spans="3:8" s="10" customFormat="1" x14ac:dyDescent="0.25"/>
    <row r="42" spans="3:8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2024-06-12T07:50:21Z</dcterms:modified>
</cp:coreProperties>
</file>