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Bhagyashree Ganesh Churi\"/>
    </mc:Choice>
  </mc:AlternateContent>
  <xr:revisionPtr revIDLastSave="0" documentId="13_ncr:1_{D9B4E910-EF4C-493A-96D2-3EBA29635805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23" l="1"/>
  <c r="F23" i="23"/>
  <c r="F10" i="23"/>
  <c r="F11" i="23" s="1"/>
  <c r="F7" i="23"/>
  <c r="F8" i="23" s="1"/>
  <c r="F6" i="23"/>
  <c r="F5" i="23"/>
  <c r="F14" i="23" s="1"/>
  <c r="I29" i="4"/>
  <c r="C4" i="25"/>
  <c r="P7" i="4"/>
  <c r="Q3" i="4"/>
  <c r="D34" i="4"/>
  <c r="F12" i="23" l="1"/>
  <c r="F13" i="23" s="1"/>
  <c r="F16" i="23" s="1"/>
  <c r="F19" i="23" s="1"/>
  <c r="C5" i="25"/>
  <c r="P2" i="4"/>
  <c r="B3" i="4"/>
  <c r="C3" i="4" s="1"/>
  <c r="D3" i="4" s="1"/>
  <c r="Q4" i="4"/>
  <c r="Q5" i="4"/>
  <c r="P6" i="4"/>
  <c r="B6" i="4"/>
  <c r="C6" i="4" s="1"/>
  <c r="Q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F20" i="23" l="1"/>
  <c r="F25" i="23"/>
  <c r="F21" i="23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<sst xmlns="http://schemas.openxmlformats.org/spreadsheetml/2006/main" count="136" uniqueCount="90">
  <si>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</si>
  <si>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</si>
  <si>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</si>
  <si>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</si>
  <si>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</si>
  <si>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</si>
  <si>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</si>
  <si>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</si>
  <si>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</si>
  <si>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</si>
  <si>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</si>
  <si>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</si>
  <si>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</si>
  <si>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</si>
  <si>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</si>
  <si>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</si>
  <si>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</si>
  <si>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</si>
  <si>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</si>
  <si>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</si>
  <si>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</si>
  <si>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</si>
  <si>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</si>
  <si>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</si>
  <si>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</si>
  <si>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</si>
  <si>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</si>
  <si>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</si>
  <si>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</si>
  <si>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</si>
  <si>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</si>
  <si>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</si>
  <si>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</si>
  <si>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</si>
  <si>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</si>
  <si>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</si>
  <si>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</si>
  <si>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</si>
  <si>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</si>
  <si>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</si>
  <si>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</si>
  <si>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</si>
  <si>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</si>
  <si>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</si>
  <si>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</si>
  <si>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</si>
  <si>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</si>
  <si>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</si>
  <si>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</si>
  <si>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</si>
  <si>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</si>
  <si>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</si>
  <si>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</si>
  <si>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</si>
  <si>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</si>
  <si>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</si>
  <si>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</si>
  <si>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</si>
  <si>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</si>
  <si>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</si>
  <si>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</si>
  <si>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</si>
  <si>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</si>
  <si>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</si>
  <si>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</si>
  <si>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</si>
  <si>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</si>
  <si>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</si>
  <si>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</si>
  <si>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</si>
  <si>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</si>
  <si>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</si>
  <si>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</si>
  <si>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</si>
  <si>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</si>
  <si>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</si>
  <si>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</si>
  <si>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</si>
  <si>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</si>
  <si>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</si>
  <si>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</si>
  <si>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</si>
  <si>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</si>
  <si>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</si>
  <si>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</si>
  <si>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OUR PREV VAL - 2018</t>
  </si>
  <si>
    <t>RATE</t>
  </si>
  <si>
    <t>YOC - 2007</t>
  </si>
  <si>
    <t>IGR-18.06.23</t>
  </si>
  <si>
    <t>IGR-16.05.24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</si>
</sst>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47</xdr:row>
      <xdr:rowOff>39318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25A65-DD2C-4C27-A45B-D22D672D3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726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44</xdr:row>
      <xdr:rowOff>163118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EECDE6-7213-4CE6-9886-77EC3F273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20244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2FEC2-C2B3-4970-B121-1EB2A35B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4644" cy="879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20244</xdr:colOff>
      <xdr:row>48</xdr:row>
      <xdr:rowOff>48835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7D447-60FA-486B-A08E-B339A65F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554644" cy="8668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42D7C-07F1-4327-A707-09E8461F1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3F64E-FCF2-429F-8A80-DB0F6FD8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D7" sqref="D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77</v>
      </c>
      <c r="C3" s="55">
        <v>327810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83</v>
      </c>
      <c r="C4" s="55">
        <f>C3*5%</f>
        <v>16390.5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78</v>
      </c>
      <c r="C5" s="60">
        <f>C3+C4</f>
        <v>344200.5</v>
      </c>
      <c r="D5" s="61" t="s">
        <v>62</v>
      </c>
      <c r="E5" s="62">
        <f>C5/10.764</f>
        <v>31977.006688963214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79</v>
      </c>
      <c r="C6" s="55">
        <v>165670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80</v>
      </c>
      <c r="C7" s="55">
        <f>C5-C6</f>
        <v>178530.5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81</v>
      </c>
      <c r="C8" s="55">
        <f>C7*D13%</f>
        <v>148180.315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82</v>
      </c>
      <c r="C9" s="60">
        <f>C6+C8</f>
        <v>313850.315</v>
      </c>
      <c r="D9" s="61" t="s">
        <v>62</v>
      </c>
      <c r="E9" s="62">
        <f>C9/10.764</f>
        <v>29157.405704199184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2007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17</v>
      </c>
      <c r="D13" s="68">
        <f>D12-C13</f>
        <v>83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G27" sqref="G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28515625" style="16" bestFit="1" customWidth="1"/>
    <col min="5" max="5" width="14.28515625" bestFit="1" customWidth="1"/>
    <col min="6" max="6" width="17.140625" style="16" customWidth="1"/>
    <col min="7" max="7" width="15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9"/>
      <c r="C3" s="20">
        <v>50700</v>
      </c>
      <c r="D3" s="23" t="s">
        <v>76</v>
      </c>
      <c r="E3" s="6" t="s">
        <v>84</v>
      </c>
      <c r="F3" s="20">
        <v>50700</v>
      </c>
      <c r="G3" s="23" t="s">
        <v>76</v>
      </c>
      <c r="H3" s="6" t="s">
        <v>84</v>
      </c>
    </row>
    <row r="4" spans="1:8" ht="30" x14ac:dyDescent="0.25">
      <c r="A4" s="22" t="s">
        <v>14</v>
      </c>
      <c r="B4" s="19"/>
      <c r="C4" s="20">
        <v>2700</v>
      </c>
      <c r="D4" s="23"/>
      <c r="F4" s="20">
        <v>2700</v>
      </c>
      <c r="G4" s="23"/>
    </row>
    <row r="5" spans="1:8" x14ac:dyDescent="0.25">
      <c r="A5" s="15" t="s">
        <v>15</v>
      </c>
      <c r="B5" s="19"/>
      <c r="C5" s="20">
        <f>C3-C4</f>
        <v>48000</v>
      </c>
      <c r="D5" s="23"/>
      <c r="F5" s="20">
        <f>F3-F4</f>
        <v>48000</v>
      </c>
      <c r="G5" s="23"/>
    </row>
    <row r="6" spans="1:8" x14ac:dyDescent="0.25">
      <c r="A6" s="15" t="s">
        <v>16</v>
      </c>
      <c r="B6" s="19"/>
      <c r="C6" s="20">
        <f>C4</f>
        <v>2700</v>
      </c>
      <c r="D6" s="23"/>
      <c r="F6" s="20">
        <f>F4</f>
        <v>2700</v>
      </c>
      <c r="G6" s="23"/>
    </row>
    <row r="7" spans="1:8" x14ac:dyDescent="0.25">
      <c r="A7" s="15" t="s">
        <v>17</v>
      </c>
      <c r="B7" s="24"/>
      <c r="C7" s="25">
        <f>D7-D8</f>
        <v>17</v>
      </c>
      <c r="D7" s="25">
        <v>2024</v>
      </c>
      <c r="F7" s="25">
        <f>G7-G8</f>
        <v>17</v>
      </c>
      <c r="G7" s="25">
        <v>2024</v>
      </c>
    </row>
    <row r="8" spans="1:8" x14ac:dyDescent="0.25">
      <c r="A8" s="15" t="s">
        <v>18</v>
      </c>
      <c r="B8" s="24"/>
      <c r="C8" s="25">
        <f>C9-C7</f>
        <v>43</v>
      </c>
      <c r="D8" s="25">
        <v>2007</v>
      </c>
      <c r="F8" s="25">
        <f>F9-F7</f>
        <v>43</v>
      </c>
      <c r="G8" s="25">
        <v>2007</v>
      </c>
    </row>
    <row r="9" spans="1:8" x14ac:dyDescent="0.25">
      <c r="A9" s="15" t="s">
        <v>19</v>
      </c>
      <c r="B9" s="24"/>
      <c r="C9" s="25">
        <v>60</v>
      </c>
      <c r="D9" s="25"/>
      <c r="F9" s="25">
        <v>60</v>
      </c>
      <c r="G9" s="25"/>
    </row>
    <row r="10" spans="1:8" ht="30" x14ac:dyDescent="0.25">
      <c r="A10" s="22" t="s">
        <v>20</v>
      </c>
      <c r="B10" s="24"/>
      <c r="C10" s="25">
        <f>90*C7/C9</f>
        <v>25.5</v>
      </c>
      <c r="D10" s="25"/>
      <c r="F10" s="25">
        <f>90*F7/F9</f>
        <v>25.5</v>
      </c>
      <c r="G10" s="25"/>
    </row>
    <row r="11" spans="1:8" x14ac:dyDescent="0.25">
      <c r="A11" s="15"/>
      <c r="B11" s="26"/>
      <c r="C11" s="27">
        <f>C10%</f>
        <v>0.255</v>
      </c>
      <c r="D11" s="27"/>
      <c r="F11" s="27">
        <f>F10%</f>
        <v>0.255</v>
      </c>
      <c r="G11" s="27"/>
    </row>
    <row r="12" spans="1:8" x14ac:dyDescent="0.25">
      <c r="A12" s="15" t="s">
        <v>21</v>
      </c>
      <c r="B12" s="19"/>
      <c r="C12" s="20">
        <f>C6*C11</f>
        <v>688.5</v>
      </c>
      <c r="D12" s="18"/>
      <c r="F12" s="20">
        <f>F6*F11</f>
        <v>688.5</v>
      </c>
      <c r="G12" s="18"/>
    </row>
    <row r="13" spans="1:8" x14ac:dyDescent="0.25">
      <c r="A13" s="15" t="s">
        <v>22</v>
      </c>
      <c r="B13" s="19"/>
      <c r="C13" s="20">
        <f>C6-C12</f>
        <v>2011.5</v>
      </c>
      <c r="D13" s="18"/>
      <c r="F13" s="20">
        <f>F6-F12</f>
        <v>2011.5</v>
      </c>
      <c r="G13" s="18"/>
    </row>
    <row r="14" spans="1:8" x14ac:dyDescent="0.25">
      <c r="A14" s="15" t="s">
        <v>15</v>
      </c>
      <c r="B14" s="19"/>
      <c r="C14" s="20">
        <f>C5</f>
        <v>48000</v>
      </c>
      <c r="D14" s="18"/>
      <c r="F14" s="20">
        <f>F5</f>
        <v>48000</v>
      </c>
      <c r="G14" s="18"/>
    </row>
    <row r="15" spans="1:8" x14ac:dyDescent="0.25">
      <c r="B15" s="19"/>
      <c r="C15" s="20"/>
      <c r="D15" s="18"/>
      <c r="F15" s="20"/>
      <c r="G15" s="18"/>
    </row>
    <row r="16" spans="1:8" x14ac:dyDescent="0.25">
      <c r="A16" s="28" t="s">
        <v>23</v>
      </c>
      <c r="B16" s="29"/>
      <c r="C16" s="21">
        <f>C14+C13</f>
        <v>50011.5</v>
      </c>
      <c r="D16" s="18"/>
      <c r="F16" s="21">
        <f>F14+F13</f>
        <v>50011.5</v>
      </c>
      <c r="G16" s="18"/>
    </row>
    <row r="17" spans="1:7" x14ac:dyDescent="0.25">
      <c r="B17" s="24"/>
      <c r="C17" s="25"/>
      <c r="D17" s="18"/>
      <c r="F17" s="25"/>
      <c r="G17" s="18"/>
    </row>
    <row r="18" spans="1:7" x14ac:dyDescent="0.25">
      <c r="A18" s="74" t="str">
        <f>E3</f>
        <v>ACA</v>
      </c>
      <c r="B18" s="7"/>
      <c r="C18" s="30">
        <v>400</v>
      </c>
      <c r="D18" s="18"/>
      <c r="F18" s="30">
        <v>400</v>
      </c>
      <c r="G18" s="18"/>
    </row>
    <row r="19" spans="1:7" x14ac:dyDescent="0.25">
      <c r="A19" s="15" t="s">
        <v>74</v>
      </c>
      <c r="B19" s="6"/>
      <c r="C19" s="31">
        <f>C18*C16</f>
        <v>20004600</v>
      </c>
      <c r="D19" s="32"/>
      <c r="F19" s="31">
        <f>F18*F16</f>
        <v>20004600</v>
      </c>
      <c r="G19" s="32"/>
    </row>
    <row r="20" spans="1:7" x14ac:dyDescent="0.25">
      <c r="A20" s="15" t="s">
        <v>24</v>
      </c>
      <c r="C20" s="33">
        <f>C19*90%</f>
        <v>18004140</v>
      </c>
      <c r="D20" s="18"/>
      <c r="F20" s="33">
        <f>F19*90%</f>
        <v>18004140</v>
      </c>
      <c r="G20" s="18"/>
    </row>
    <row r="21" spans="1:7" x14ac:dyDescent="0.25">
      <c r="A21" s="15" t="s">
        <v>25</v>
      </c>
      <c r="C21" s="33">
        <f>C19*80%</f>
        <v>16003680</v>
      </c>
      <c r="D21" s="18"/>
      <c r="F21" s="33">
        <f>F19*80%</f>
        <v>16003680</v>
      </c>
      <c r="G21" s="18"/>
    </row>
    <row r="22" spans="1:7" x14ac:dyDescent="0.25">
      <c r="A22" s="15"/>
      <c r="D22" s="34"/>
      <c r="G22" s="34"/>
    </row>
    <row r="23" spans="1:7" x14ac:dyDescent="0.25">
      <c r="A23" s="35" t="s">
        <v>26</v>
      </c>
      <c r="B23" s="36"/>
      <c r="C23" s="37">
        <f>C4*C18</f>
        <v>1080000</v>
      </c>
      <c r="D23"/>
      <c r="F23" s="37">
        <f>F4*F18</f>
        <v>1080000</v>
      </c>
      <c r="G23"/>
    </row>
    <row r="24" spans="1:7" x14ac:dyDescent="0.25">
      <c r="A24" s="15" t="s">
        <v>27</v>
      </c>
      <c r="D24"/>
      <c r="G24"/>
    </row>
    <row r="25" spans="1:7" x14ac:dyDescent="0.25">
      <c r="A25" s="38" t="s">
        <v>28</v>
      </c>
      <c r="B25" s="16"/>
      <c r="C25" s="33">
        <f>C19*0.025/12</f>
        <v>41676.25</v>
      </c>
      <c r="D25"/>
      <c r="F25" s="33">
        <f>F19*0.025/12</f>
        <v>41676.25</v>
      </c>
      <c r="G25"/>
    </row>
    <row r="26" spans="1:7" x14ac:dyDescent="0.25">
      <c r="C26" s="33"/>
      <c r="D26"/>
      <c r="F26" s="33"/>
      <c r="G26"/>
    </row>
    <row r="27" spans="1:7" x14ac:dyDescent="0.25">
      <c r="C27" s="33"/>
      <c r="D27"/>
      <c r="F27" s="33"/>
      <c r="G27"/>
    </row>
    <row r="28" spans="1:7" x14ac:dyDescent="0.25">
      <c r="C28"/>
      <c r="D28"/>
      <c r="F28"/>
      <c r="G28"/>
    </row>
    <row r="29" spans="1:7" x14ac:dyDescent="0.25">
      <c r="C29"/>
      <c r="D29"/>
      <c r="F29"/>
      <c r="G29"/>
    </row>
    <row r="30" spans="1:7" x14ac:dyDescent="0.25">
      <c r="C30"/>
      <c r="D30"/>
      <c r="F30"/>
      <c r="G30"/>
    </row>
    <row r="31" spans="1:7" x14ac:dyDescent="0.25">
      <c r="C31"/>
      <c r="D31"/>
      <c r="F31"/>
      <c r="G31"/>
    </row>
    <row r="32" spans="1:7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T8" sqref="T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4.285156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335</v>
      </c>
      <c r="C2" s="4">
        <f t="shared" ref="C2:C16" si="1">B2*1.2</f>
        <v>402</v>
      </c>
      <c r="D2" s="4">
        <f t="shared" ref="D2:D16" si="2">C2*1.2</f>
        <v>482.4</v>
      </c>
      <c r="E2" s="5">
        <f t="shared" ref="E2:E16" si="3">R2</f>
        <v>19500000</v>
      </c>
      <c r="F2" s="4">
        <f t="shared" ref="F2:F15" si="4">ROUND((E2/B2),0)</f>
        <v>58209</v>
      </c>
      <c r="G2" s="4">
        <f t="shared" ref="G2:G15" si="5">ROUND((E2/C2),0)</f>
        <v>48507</v>
      </c>
      <c r="H2" s="4">
        <f t="shared" ref="H2:H15" si="6">ROUND((E2/D2),0)</f>
        <v>40423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335</v>
      </c>
      <c r="R2" s="2">
        <v>19500000</v>
      </c>
      <c r="S2" s="2"/>
    </row>
    <row r="3" spans="1:19" x14ac:dyDescent="0.25">
      <c r="A3" s="4">
        <v>2</v>
      </c>
      <c r="B3" s="4">
        <f t="shared" si="0"/>
        <v>479.16666666666669</v>
      </c>
      <c r="C3" s="4">
        <f t="shared" si="1"/>
        <v>575</v>
      </c>
      <c r="D3" s="4">
        <f t="shared" si="2"/>
        <v>690</v>
      </c>
      <c r="E3" s="5">
        <f t="shared" si="3"/>
        <v>25000000</v>
      </c>
      <c r="F3" s="76">
        <f t="shared" si="4"/>
        <v>52174</v>
      </c>
      <c r="G3" s="76">
        <f t="shared" si="5"/>
        <v>43478</v>
      </c>
      <c r="H3" s="76">
        <f t="shared" si="6"/>
        <v>36232</v>
      </c>
      <c r="I3" s="76">
        <f t="shared" si="7"/>
        <v>0</v>
      </c>
      <c r="J3" s="76">
        <f t="shared" si="8"/>
        <v>0</v>
      </c>
      <c r="K3" s="7"/>
      <c r="L3" s="7"/>
      <c r="M3" s="7"/>
      <c r="N3" s="7"/>
      <c r="O3" s="7">
        <v>0</v>
      </c>
      <c r="P3" s="7">
        <v>575</v>
      </c>
      <c r="Q3" s="7">
        <f t="shared" ref="Q2:Q10" si="10">P3/1.2</f>
        <v>479.16666666666669</v>
      </c>
      <c r="R3" s="77">
        <v>25000000</v>
      </c>
      <c r="S3" s="2"/>
    </row>
    <row r="4" spans="1:19" x14ac:dyDescent="0.25">
      <c r="A4" s="4">
        <v>3</v>
      </c>
      <c r="B4" s="4">
        <f t="shared" si="0"/>
        <v>401.66666666666669</v>
      </c>
      <c r="C4" s="4">
        <f t="shared" si="1"/>
        <v>482</v>
      </c>
      <c r="D4" s="4">
        <f t="shared" si="2"/>
        <v>578.4</v>
      </c>
      <c r="E4" s="5">
        <f t="shared" si="3"/>
        <v>21000000</v>
      </c>
      <c r="F4" s="76">
        <f t="shared" si="4"/>
        <v>52282</v>
      </c>
      <c r="G4" s="76">
        <f t="shared" si="5"/>
        <v>43568</v>
      </c>
      <c r="H4" s="76">
        <f t="shared" si="6"/>
        <v>36307</v>
      </c>
      <c r="I4" s="76">
        <f t="shared" si="7"/>
        <v>0</v>
      </c>
      <c r="J4" s="76">
        <f t="shared" si="8"/>
        <v>0</v>
      </c>
      <c r="K4" s="7"/>
      <c r="L4" s="7"/>
      <c r="M4" s="7"/>
      <c r="N4" s="7"/>
      <c r="O4" s="7">
        <v>0</v>
      </c>
      <c r="P4" s="7">
        <v>482</v>
      </c>
      <c r="Q4" s="7">
        <f t="shared" si="10"/>
        <v>401.66666666666669</v>
      </c>
      <c r="R4" s="77">
        <v>21000000</v>
      </c>
      <c r="S4" s="2"/>
    </row>
    <row r="5" spans="1:19" x14ac:dyDescent="0.25">
      <c r="A5" s="4">
        <v>4</v>
      </c>
      <c r="B5" s="4">
        <f t="shared" si="0"/>
        <v>500</v>
      </c>
      <c r="C5" s="4">
        <f t="shared" si="1"/>
        <v>600</v>
      </c>
      <c r="D5" s="4">
        <f t="shared" si="2"/>
        <v>720</v>
      </c>
      <c r="E5" s="5">
        <f t="shared" si="3"/>
        <v>24000000</v>
      </c>
      <c r="F5" s="76">
        <f t="shared" si="4"/>
        <v>48000</v>
      </c>
      <c r="G5" s="76">
        <f t="shared" si="5"/>
        <v>40000</v>
      </c>
      <c r="H5" s="76">
        <f t="shared" si="6"/>
        <v>33333</v>
      </c>
      <c r="I5" s="76">
        <f t="shared" si="7"/>
        <v>0</v>
      </c>
      <c r="J5" s="76">
        <f t="shared" si="8"/>
        <v>0</v>
      </c>
      <c r="K5" s="7"/>
      <c r="L5" s="7"/>
      <c r="M5" s="7"/>
      <c r="N5" s="7"/>
      <c r="O5" s="7">
        <v>0</v>
      </c>
      <c r="P5" s="7">
        <v>600</v>
      </c>
      <c r="Q5" s="7">
        <f t="shared" si="10"/>
        <v>500</v>
      </c>
      <c r="R5" s="77">
        <v>24000000</v>
      </c>
      <c r="S5" s="2"/>
    </row>
    <row r="6" spans="1:19" x14ac:dyDescent="0.25">
      <c r="A6" s="4">
        <v>5</v>
      </c>
      <c r="B6" s="4">
        <f t="shared" si="0"/>
        <v>362</v>
      </c>
      <c r="C6" s="4">
        <f t="shared" si="1"/>
        <v>434.4</v>
      </c>
      <c r="D6" s="4">
        <f t="shared" si="2"/>
        <v>521.28</v>
      </c>
      <c r="E6" s="5">
        <f t="shared" si="3"/>
        <v>14440000</v>
      </c>
      <c r="F6" s="4">
        <f t="shared" si="4"/>
        <v>39890</v>
      </c>
      <c r="G6" s="4">
        <f t="shared" si="5"/>
        <v>33241</v>
      </c>
      <c r="H6" s="4">
        <f t="shared" si="6"/>
        <v>27701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362</v>
      </c>
      <c r="R6" s="2">
        <v>14440000</v>
      </c>
      <c r="S6" s="2" t="s">
        <v>88</v>
      </c>
    </row>
    <row r="7" spans="1:19" x14ac:dyDescent="0.25">
      <c r="A7" s="4">
        <v>6</v>
      </c>
      <c r="B7" s="4">
        <f t="shared" si="0"/>
        <v>645.21210000000008</v>
      </c>
      <c r="C7" s="4">
        <f t="shared" si="1"/>
        <v>774.25452000000007</v>
      </c>
      <c r="D7" s="4">
        <f t="shared" si="2"/>
        <v>929.10542400000008</v>
      </c>
      <c r="E7" s="5">
        <f t="shared" si="3"/>
        <v>23000000</v>
      </c>
      <c r="F7" s="4">
        <f t="shared" si="4"/>
        <v>35647</v>
      </c>
      <c r="G7" s="4">
        <f t="shared" si="5"/>
        <v>29706</v>
      </c>
      <c r="H7" s="4">
        <f t="shared" si="6"/>
        <v>24755</v>
      </c>
      <c r="I7" s="4">
        <f t="shared" si="7"/>
        <v>0</v>
      </c>
      <c r="J7" s="4">
        <f t="shared" si="8"/>
        <v>0</v>
      </c>
      <c r="O7">
        <v>0</v>
      </c>
      <c r="P7">
        <f>71.93*10.764</f>
        <v>774.25452000000007</v>
      </c>
      <c r="Q7">
        <f t="shared" si="10"/>
        <v>645.21210000000008</v>
      </c>
      <c r="R7" s="2">
        <v>23000000</v>
      </c>
      <c r="S7" s="2" t="s">
        <v>89</v>
      </c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87</v>
      </c>
    </row>
    <row r="24" spans="1:19" s="10" customFormat="1" x14ac:dyDescent="0.25">
      <c r="F24" s="71"/>
    </row>
    <row r="25" spans="1:19" s="10" customFormat="1" x14ac:dyDescent="0.25">
      <c r="F25" s="72"/>
    </row>
    <row r="26" spans="1:19" s="10" customFormat="1" x14ac:dyDescent="0.25">
      <c r="F26" s="72"/>
    </row>
    <row r="27" spans="1:19" s="10" customFormat="1" x14ac:dyDescent="0.25">
      <c r="F27" s="55" t="s">
        <v>71</v>
      </c>
      <c r="G27" s="55">
        <v>460</v>
      </c>
    </row>
    <row r="28" spans="1:19" s="10" customFormat="1" x14ac:dyDescent="0.25">
      <c r="C28" s="70" t="s">
        <v>75</v>
      </c>
      <c r="D28" s="70"/>
      <c r="F28" s="55" t="s">
        <v>84</v>
      </c>
      <c r="G28" s="55">
        <v>400</v>
      </c>
    </row>
    <row r="29" spans="1:19" s="10" customFormat="1" x14ac:dyDescent="0.25">
      <c r="C29" s="70" t="s">
        <v>1</v>
      </c>
      <c r="D29" s="70"/>
      <c r="F29" s="55" t="s">
        <v>72</v>
      </c>
      <c r="G29" s="55">
        <v>535</v>
      </c>
      <c r="H29" s="10">
        <f>G29/G28</f>
        <v>1.3374999999999999</v>
      </c>
      <c r="I29" s="10">
        <f>G29*30000</f>
        <v>16050000</v>
      </c>
    </row>
    <row r="30" spans="1:19" s="10" customFormat="1" x14ac:dyDescent="0.25">
      <c r="F30" s="55" t="s">
        <v>73</v>
      </c>
      <c r="G30" s="55"/>
    </row>
    <row r="31" spans="1:19" s="10" customFormat="1" x14ac:dyDescent="0.25">
      <c r="C31" s="73" t="s">
        <v>85</v>
      </c>
      <c r="D31" s="73"/>
      <c r="F31" s="73" t="s">
        <v>74</v>
      </c>
      <c r="G31" s="73">
        <f>G29*G30</f>
        <v>0</v>
      </c>
      <c r="H31" s="10" t="e">
        <f>G31/D29</f>
        <v>#DIV/0!</v>
      </c>
    </row>
    <row r="32" spans="1:19" s="10" customFormat="1" x14ac:dyDescent="0.25">
      <c r="C32" s="73" t="s">
        <v>84</v>
      </c>
      <c r="D32" s="73">
        <v>400</v>
      </c>
      <c r="F32" s="73" t="s">
        <v>24</v>
      </c>
      <c r="G32" s="73">
        <f>G31*90%</f>
        <v>0</v>
      </c>
    </row>
    <row r="33" spans="3:7" s="10" customFormat="1" x14ac:dyDescent="0.25">
      <c r="C33" s="73" t="s">
        <v>86</v>
      </c>
      <c r="D33" s="73">
        <v>45000</v>
      </c>
      <c r="F33" s="73" t="s">
        <v>25</v>
      </c>
      <c r="G33" s="73">
        <f>G31*80%</f>
        <v>0</v>
      </c>
    </row>
    <row r="34" spans="3:7" s="10" customFormat="1" x14ac:dyDescent="0.25">
      <c r="C34" s="73" t="s">
        <v>74</v>
      </c>
      <c r="D34" s="73">
        <f>D32*D33</f>
        <v>18000000</v>
      </c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2024-05-31T10:11:17Z</dcterms:modified>
</cp:coreProperties>
</file>