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elapur\Rakesh Chaturvedi(\"/>
    </mc:Choice>
  </mc:AlternateContent>
  <xr:revisionPtr revIDLastSave="0" documentId="13_ncr:1_{B525D88E-3897-4732-9A6B-AD88B362BB5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8" i="4" l="1"/>
  <c r="F7" i="4" l="1"/>
  <c r="J38" i="4"/>
  <c r="N36" i="4"/>
  <c r="N33" i="4"/>
  <c r="N31" i="4"/>
  <c r="N26" i="4"/>
  <c r="N27" i="4"/>
  <c r="N28" i="4"/>
  <c r="N29" i="4"/>
  <c r="N30" i="4"/>
  <c r="N25" i="4"/>
  <c r="S8" i="4"/>
  <c r="Q8" i="4" s="1"/>
  <c r="Q7" i="4"/>
  <c r="Q6" i="4"/>
  <c r="H20" i="4"/>
  <c r="I18" i="4"/>
  <c r="Q12" i="4" l="1"/>
  <c r="P12" i="4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<sst xmlns="http://schemas.openxmlformats.org/spreadsheetml/2006/main" count="26" uniqueCount="23">
  <si>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</si>
  <si>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</si>
  <si>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</si>
  <si>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</si>
  <si>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</si>
  <si>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</si>
  <si>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</si>
  <si>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</si>
  <si>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</si>
  <si>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</si>
  <si>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</si>
  <si>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</si>
  <si>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</si>
  <si>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304, 3rd Floor, Patelraj Park, Plot No. 59, Sector 17, Village - Dapoli, Ulwe - II (12.5% Scheme), Navi Mumbai,</t>
  </si>
  <si>
    <t>ca</t>
  </si>
  <si>
    <t>rate</t>
  </si>
  <si>
    <t>fmv</t>
  </si>
  <si>
    <t>sold out</t>
  </si>
  <si>
    <t>50 - 55 laks</t>
  </si>
  <si>
    <t>28.03.24</t>
  </si>
  <si>
    <t>12.02.24</t>
  </si>
  <si>
    <t>mca</t>
  </si>
  <si>
    <t>yoc - 2015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</si>
</sst>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18</xdr:row>
      <xdr:rowOff>112256</xdr:rowOff>
    </xdr:from>
    <xdr:to>
      <xdr:col>22</xdr:col>
      <xdr:colOff>591796</xdr:colOff>
      <xdr:row>37</xdr:row>
      <xdr:rowOff>143916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214DB4-7A84-43E0-ACC0-12B2946B0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39275" y="4112756"/>
          <a:ext cx="4363696" cy="36511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229993</xdr:colOff>
      <xdr:row>45</xdr:row>
      <xdr:rowOff>163118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E53BB8-2B71-4BDB-85D8-BDF7DE855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983593" cy="854511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125119</xdr:colOff>
      <xdr:row>43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E3A3D2-6225-4AB9-8ACE-2F9A24D6B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269119" cy="8068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277540</xdr:colOff>
      <xdr:row>44</xdr:row>
      <xdr:rowOff>124948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3A7385-2617-4D96-8FAD-1CA3967E5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21540" cy="8049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20329</xdr:colOff>
      <xdr:row>52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DBFCF1-37BA-4048-8CDB-BA53593D9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64329" cy="8764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553718</xdr:colOff>
      <xdr:row>47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EF6A7E-E9C4-49F0-90FF-015E06843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88118" cy="8773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153698</xdr:colOff>
      <xdr:row>41</xdr:row>
      <xdr:rowOff>39122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A541FD-A114-4146-8B96-9E1016EF3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97698" cy="73257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06FB7B-DEF7-428C-9184-A31EEC5A9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6009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1487F6-59E5-4D00-AB8B-3956B1DF6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791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43CA05-4EF2-4FA0-A4AF-99A810508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914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334783</xdr:colOff>
      <xdr:row>45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E40DEA-D899-433A-B2B2-08CDD0584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088383" cy="8392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topLeftCell="A4" zoomScaleNormal="100" workbookViewId="0">
      <selection activeCell="P23" sqref="P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8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1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453</v>
      </c>
      <c r="C2" s="4">
        <f>B2*1.2</f>
        <v>543.6</v>
      </c>
      <c r="D2" s="4">
        <f t="shared" ref="D2:D13" si="2">C2*1.2</f>
        <v>652.32000000000005</v>
      </c>
      <c r="E2" s="5">
        <f t="shared" ref="E2:E13" si="3">R2</f>
        <v>4500000</v>
      </c>
      <c r="F2" s="10">
        <f t="shared" ref="F2:F13" si="4">ROUND((E2/B2),0)</f>
        <v>9934</v>
      </c>
      <c r="G2" s="10">
        <f t="shared" ref="G2:G13" si="5">ROUND((E2/C2),0)</f>
        <v>8278</v>
      </c>
      <c r="H2" s="10">
        <f t="shared" ref="H2:H13" si="6">ROUND((E2/D2),0)</f>
        <v>6898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f t="shared" ref="P2:P12" si="8">O2/1.2</f>
        <v>0</v>
      </c>
      <c r="Q2">
        <v>453</v>
      </c>
      <c r="R2" s="2">
        <v>4500000</v>
      </c>
      <c r="S2" s="11" t="s">
        <v>17</v>
      </c>
      <c r="T2" s="8"/>
    </row>
    <row r="3" spans="1:20" x14ac:dyDescent="0.25">
      <c r="A3" s="4">
        <f t="shared" si="0"/>
        <v>0</v>
      </c>
      <c r="B3" s="4">
        <f t="shared" si="1"/>
        <v>500</v>
      </c>
      <c r="C3" s="4">
        <f t="shared" ref="C3:C15" si="9">B3*1.2</f>
        <v>600</v>
      </c>
      <c r="D3" s="4">
        <f t="shared" si="2"/>
        <v>720</v>
      </c>
      <c r="E3" s="5">
        <f t="shared" si="3"/>
        <v>4500000</v>
      </c>
      <c r="F3" s="10">
        <f t="shared" si="4"/>
        <v>9000</v>
      </c>
      <c r="G3" s="10">
        <f t="shared" si="5"/>
        <v>7500</v>
      </c>
      <c r="H3" s="10">
        <f t="shared" si="6"/>
        <v>6250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500</v>
      </c>
      <c r="R3" s="2">
        <v>4500000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704</v>
      </c>
      <c r="C4" s="4">
        <f t="shared" si="9"/>
        <v>844.8</v>
      </c>
      <c r="D4" s="4">
        <f t="shared" si="2"/>
        <v>1013.7599999999999</v>
      </c>
      <c r="E4" s="5">
        <f t="shared" si="3"/>
        <v>4500000</v>
      </c>
      <c r="F4" s="10">
        <f t="shared" si="4"/>
        <v>6392</v>
      </c>
      <c r="G4" s="10">
        <f t="shared" si="5"/>
        <v>5327</v>
      </c>
      <c r="H4" s="10">
        <f t="shared" si="6"/>
        <v>4439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704</v>
      </c>
      <c r="R4" s="2">
        <v>4500000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450</v>
      </c>
      <c r="C5" s="4">
        <f t="shared" si="9"/>
        <v>540</v>
      </c>
      <c r="D5" s="4">
        <f t="shared" si="2"/>
        <v>648</v>
      </c>
      <c r="E5" s="5">
        <f t="shared" si="3"/>
        <v>4600000</v>
      </c>
      <c r="F5" s="10">
        <f t="shared" si="4"/>
        <v>10222</v>
      </c>
      <c r="G5" s="10">
        <f t="shared" si="5"/>
        <v>8519</v>
      </c>
      <c r="H5" s="10">
        <f t="shared" si="6"/>
        <v>7099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450</v>
      </c>
      <c r="R5" s="2">
        <v>4600000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487.78142400000002</v>
      </c>
      <c r="C6" s="4">
        <f t="shared" si="9"/>
        <v>585.33770879999997</v>
      </c>
      <c r="D6" s="4">
        <f t="shared" si="2"/>
        <v>702.4052505599999</v>
      </c>
      <c r="E6" s="5">
        <f t="shared" si="3"/>
        <v>7420000</v>
      </c>
      <c r="F6" s="10">
        <f t="shared" si="4"/>
        <v>15212</v>
      </c>
      <c r="G6" s="10">
        <f t="shared" si="5"/>
        <v>12676</v>
      </c>
      <c r="H6" s="10">
        <f t="shared" si="6"/>
        <v>10564</v>
      </c>
      <c r="I6" s="4" t="e">
        <f>#REF!</f>
        <v>#REF!</v>
      </c>
      <c r="J6" s="4" t="str">
        <f t="shared" si="7"/>
        <v>28.03.24</v>
      </c>
      <c r="O6">
        <v>0</v>
      </c>
      <c r="P6">
        <f t="shared" si="8"/>
        <v>0</v>
      </c>
      <c r="Q6">
        <f>45.316*10.764</f>
        <v>487.78142400000002</v>
      </c>
      <c r="R6" s="2">
        <v>7420000</v>
      </c>
      <c r="S6" s="8" t="s">
        <v>19</v>
      </c>
      <c r="T6" s="8"/>
    </row>
    <row r="7" spans="1:20" x14ac:dyDescent="0.25">
      <c r="A7" s="4">
        <f t="shared" si="0"/>
        <v>0</v>
      </c>
      <c r="B7" s="4">
        <f t="shared" si="1"/>
        <v>584.60360400000002</v>
      </c>
      <c r="C7" s="4">
        <f t="shared" si="9"/>
        <v>701.52432480000004</v>
      </c>
      <c r="D7" s="4">
        <f t="shared" si="2"/>
        <v>841.82918976000008</v>
      </c>
      <c r="E7" s="5">
        <f t="shared" si="3"/>
        <v>5800000</v>
      </c>
      <c r="F7" s="10">
        <f t="shared" si="4"/>
        <v>9921</v>
      </c>
      <c r="G7" s="10">
        <f t="shared" si="5"/>
        <v>8268</v>
      </c>
      <c r="H7" s="10">
        <f t="shared" si="6"/>
        <v>6890</v>
      </c>
      <c r="I7" s="4" t="e">
        <f>#REF!</f>
        <v>#REF!</v>
      </c>
      <c r="J7" s="4" t="str">
        <f t="shared" si="7"/>
        <v>12.02.24</v>
      </c>
      <c r="O7">
        <v>0</v>
      </c>
      <c r="P7">
        <f t="shared" si="8"/>
        <v>0</v>
      </c>
      <c r="Q7">
        <f>54.311*10.764</f>
        <v>584.60360400000002</v>
      </c>
      <c r="R7" s="2">
        <v>5800000</v>
      </c>
      <c r="S7" s="8" t="s">
        <v>20</v>
      </c>
      <c r="T7" s="8"/>
    </row>
    <row r="8" spans="1:20" x14ac:dyDescent="0.25">
      <c r="A8" s="4">
        <f t="shared" si="0"/>
        <v>0</v>
      </c>
      <c r="B8" s="4">
        <f t="shared" si="1"/>
        <v>755.76196800000002</v>
      </c>
      <c r="C8" s="4">
        <f t="shared" si="9"/>
        <v>906.91436160000001</v>
      </c>
      <c r="D8" s="4">
        <f t="shared" si="2"/>
        <v>1088.2972339200001</v>
      </c>
      <c r="E8" s="5">
        <f t="shared" si="3"/>
        <v>11000000</v>
      </c>
      <c r="F8" s="15">
        <f t="shared" si="4"/>
        <v>14555</v>
      </c>
      <c r="G8" s="10">
        <f t="shared" si="5"/>
        <v>12129</v>
      </c>
      <c r="H8" s="10">
        <f t="shared" si="6"/>
        <v>10108</v>
      </c>
      <c r="I8" s="4" t="e">
        <f>#REF!</f>
        <v>#REF!</v>
      </c>
      <c r="J8" s="4">
        <f t="shared" si="7"/>
        <v>70.212000000000003</v>
      </c>
      <c r="O8">
        <v>0</v>
      </c>
      <c r="P8">
        <f t="shared" si="8"/>
        <v>0</v>
      </c>
      <c r="Q8">
        <f>S8*10.764</f>
        <v>755.76196800000002</v>
      </c>
      <c r="R8" s="2">
        <v>11000000</v>
      </c>
      <c r="S8" s="8">
        <f>65.8+T8</f>
        <v>70.212000000000003</v>
      </c>
      <c r="T8" s="8">
        <f>11.03*40%</f>
        <v>4.4119999999999999</v>
      </c>
    </row>
    <row r="9" spans="1:20" x14ac:dyDescent="0.25">
      <c r="A9" s="4">
        <f t="shared" si="0"/>
        <v>0</v>
      </c>
      <c r="B9" s="4">
        <f t="shared" si="1"/>
        <v>400</v>
      </c>
      <c r="C9" s="4">
        <f t="shared" si="9"/>
        <v>480</v>
      </c>
      <c r="D9" s="4">
        <f t="shared" si="2"/>
        <v>576</v>
      </c>
      <c r="E9" s="5">
        <f t="shared" si="3"/>
        <v>5000000</v>
      </c>
      <c r="F9" s="10">
        <f t="shared" si="4"/>
        <v>12500</v>
      </c>
      <c r="G9" s="10">
        <f t="shared" si="5"/>
        <v>10417</v>
      </c>
      <c r="H9" s="10">
        <f t="shared" si="6"/>
        <v>8681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400</v>
      </c>
      <c r="R9" s="2">
        <v>5000000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415</v>
      </c>
      <c r="C10" s="4">
        <f t="shared" si="9"/>
        <v>498</v>
      </c>
      <c r="D10" s="4">
        <f t="shared" si="2"/>
        <v>597.6</v>
      </c>
      <c r="E10" s="5">
        <f t="shared" si="3"/>
        <v>5500000</v>
      </c>
      <c r="F10" s="15">
        <f t="shared" si="4"/>
        <v>13253</v>
      </c>
      <c r="G10" s="10">
        <f t="shared" si="5"/>
        <v>11044</v>
      </c>
      <c r="H10" s="10">
        <f t="shared" si="6"/>
        <v>9203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415</v>
      </c>
      <c r="R10" s="2">
        <v>5500000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400</v>
      </c>
      <c r="C11" s="4">
        <f t="shared" si="9"/>
        <v>480</v>
      </c>
      <c r="D11" s="4">
        <f t="shared" si="2"/>
        <v>576</v>
      </c>
      <c r="E11" s="5">
        <f t="shared" si="3"/>
        <v>5450000</v>
      </c>
      <c r="F11" s="15">
        <f t="shared" si="4"/>
        <v>13625</v>
      </c>
      <c r="G11" s="15">
        <f t="shared" si="5"/>
        <v>11354</v>
      </c>
      <c r="H11" s="10">
        <f t="shared" si="6"/>
        <v>9462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400</v>
      </c>
      <c r="R11" s="2">
        <v>5450000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2:Q12" si="10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371</v>
      </c>
      <c r="I18">
        <f>34.44*10.764</f>
        <v>370.71215999999993</v>
      </c>
    </row>
    <row r="19" spans="7:24" x14ac:dyDescent="0.25">
      <c r="G19" t="s">
        <v>15</v>
      </c>
      <c r="H19">
        <v>13500</v>
      </c>
    </row>
    <row r="20" spans="7:24" x14ac:dyDescent="0.25">
      <c r="G20" t="s">
        <v>16</v>
      </c>
      <c r="H20">
        <f>H19*H18</f>
        <v>5008500</v>
      </c>
    </row>
    <row r="21" spans="7:24" x14ac:dyDescent="0.25">
      <c r="I21" t="s">
        <v>18</v>
      </c>
    </row>
    <row r="22" spans="7:24" x14ac:dyDescent="0.25">
      <c r="G22" s="6" t="s">
        <v>22</v>
      </c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21</v>
      </c>
      <c r="I25">
        <v>8.8000000000000007</v>
      </c>
      <c r="J25">
        <v>13.03</v>
      </c>
      <c r="N25">
        <f>J25*I25</f>
        <v>114.664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>
        <v>2.83</v>
      </c>
      <c r="J26">
        <v>7.89</v>
      </c>
      <c r="N26">
        <f t="shared" ref="N26:N30" si="21">J26*I26</f>
        <v>22.328700000000001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I27">
        <v>6.2</v>
      </c>
      <c r="J27">
        <v>7.6</v>
      </c>
      <c r="N27">
        <f t="shared" si="21"/>
        <v>47.12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>
        <v>2.83</v>
      </c>
      <c r="J28">
        <v>3.72</v>
      </c>
      <c r="N28">
        <f t="shared" si="21"/>
        <v>10.527600000000001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I29">
        <v>5.8</v>
      </c>
      <c r="J29">
        <v>3.84</v>
      </c>
      <c r="N29">
        <f t="shared" si="21"/>
        <v>22.271999999999998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I30">
        <v>9.3800000000000008</v>
      </c>
      <c r="J30">
        <v>8.77</v>
      </c>
      <c r="N30">
        <f t="shared" si="21"/>
        <v>82.262600000000006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N31">
        <f>SUM(N25:N30)</f>
        <v>299.17490000000004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9:24" x14ac:dyDescent="0.25">
      <c r="I33">
        <v>4</v>
      </c>
      <c r="J33">
        <v>8.8000000000000007</v>
      </c>
      <c r="N33">
        <f>J33*I33</f>
        <v>35.200000000000003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9:24" x14ac:dyDescent="0.25">
      <c r="I34">
        <v>2</v>
      </c>
      <c r="J34">
        <v>6</v>
      </c>
      <c r="N34">
        <v>12</v>
      </c>
      <c r="Q34" s="11"/>
      <c r="R34" s="11"/>
    </row>
    <row r="35" spans="9:24" x14ac:dyDescent="0.25">
      <c r="I35">
        <v>2</v>
      </c>
      <c r="J35">
        <v>8.1</v>
      </c>
      <c r="N35">
        <v>12</v>
      </c>
      <c r="Q35" s="11"/>
      <c r="R35" s="11"/>
      <c r="T35" s="6"/>
    </row>
    <row r="36" spans="9:24" x14ac:dyDescent="0.25">
      <c r="N36">
        <f>SUM(N33:N35)</f>
        <v>59.2</v>
      </c>
      <c r="P36" s="11"/>
      <c r="Q36" s="11"/>
      <c r="R36" s="11"/>
      <c r="S36" s="6"/>
    </row>
    <row r="38" spans="9:24" x14ac:dyDescent="0.25">
      <c r="J38">
        <f>N36+N31</f>
        <v>358.37490000000003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2024-05-31T09:41:20Z</dcterms:modified>
</cp:coreProperties>
</file>