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Gokhivire Vasai\Balkrishna Kuppu Poojary\"/>
    </mc:Choice>
  </mc:AlternateContent>
  <xr:revisionPtr revIDLastSave="0" documentId="13_ncr:1_{7F0054CD-1DD2-48A3-9A02-87BA9B2724F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7" i="4"/>
  <c r="Q8" i="4"/>
  <c r="Q9" i="4"/>
  <c r="Q6" i="4"/>
  <c r="Q10" i="4"/>
  <c r="P9" i="4"/>
  <c r="P8" i="4"/>
  <c r="P7" i="4"/>
  <c r="P6" i="4"/>
  <c r="W9" i="4" l="1"/>
  <c r="V9" i="4"/>
  <c r="U9" i="4" l="1"/>
  <c r="T9" i="4"/>
  <c r="G20" i="4" l="1"/>
  <c r="Q12" i="4" l="1"/>
  <c r="P12" i="4"/>
  <c r="P11" i="4"/>
  <c r="Q11" i="4" s="1"/>
  <c r="P10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G24" i="4" s="1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<sst xmlns="http://schemas.openxmlformats.org/spreadsheetml/2006/main" count="27" uniqueCount="23">
  <si>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</si>
  <si>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</si>
  <si>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</si>
  <si>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</si>
  <si>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</si>
  <si>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</si>
  <si>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</si>
  <si>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</si>
  <si>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</si>
  <si>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</si>
  <si>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</si>
  <si>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</si>
  <si>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</si>
  <si>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1104, 11th Floor, Building No 2, Wing - A, Pearl Blessings, Village - Kondivita, Andheri East, Taluka - Andheri (East),</t>
  </si>
  <si>
    <t>rera ca</t>
  </si>
  <si>
    <t>rate</t>
  </si>
  <si>
    <t>fmv</t>
  </si>
  <si>
    <t>21.05.24</t>
  </si>
  <si>
    <t>24.04.24</t>
  </si>
  <si>
    <t>12.05.24</t>
  </si>
  <si>
    <t>ls  83.69 lakhs</t>
  </si>
  <si>
    <t>1.5 bhk</t>
  </si>
  <si>
    <t>21000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</si>
</sst>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372888</xdr:colOff>
      <xdr:row>47</xdr:row>
      <xdr:rowOff>10712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EBD42-16C9-4E7D-BEF3-CA825BDB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26488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248961</xdr:colOff>
      <xdr:row>51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0D9980-84D6-48CA-A191-A64D81DE0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92961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258487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87678-861A-4D39-89A4-AA07CBC9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02487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52D98-D750-4B8D-A40E-27F206210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911A3-38FE-4401-B37B-B3C48AB4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572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1150E-E93B-4128-9A2A-E151CD99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572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CC8794-E53D-4943-8984-8D48317A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2C22A-DD32-423F-A01D-79FA016B9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572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9" sqref="Q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" customWidth="1"/>
    <col min="20" max="20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363</v>
      </c>
      <c r="C2" s="4">
        <f>B2*1.1</f>
        <v>399.3</v>
      </c>
      <c r="D2" s="4">
        <f t="shared" ref="D2:D13" si="2">C2*1.2</f>
        <v>479.15999999999997</v>
      </c>
      <c r="E2" s="5">
        <f t="shared" ref="E2:E13" si="3">R2</f>
        <v>8197000</v>
      </c>
      <c r="F2" s="10">
        <f t="shared" ref="F2:F13" si="4">ROUND((E2/B2),0)</f>
        <v>22581</v>
      </c>
      <c r="G2" s="10">
        <f t="shared" ref="G2:G13" si="5">ROUND((E2/C2),0)</f>
        <v>20528</v>
      </c>
      <c r="H2" s="10">
        <f t="shared" ref="H2:H13" si="6">ROUND((E2/D2),0)</f>
        <v>17107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363</v>
      </c>
      <c r="R2" s="2">
        <v>8197000</v>
      </c>
      <c r="S2" s="8"/>
      <c r="T2" s="8"/>
    </row>
    <row r="3" spans="1:23" x14ac:dyDescent="0.25">
      <c r="A3" s="4">
        <f t="shared" si="0"/>
        <v>0</v>
      </c>
      <c r="B3" s="4">
        <f t="shared" si="1"/>
        <v>424</v>
      </c>
      <c r="C3" s="4">
        <f t="shared" ref="C3:C15" si="9">B3*1.1</f>
        <v>466.40000000000003</v>
      </c>
      <c r="D3" s="4">
        <f t="shared" si="2"/>
        <v>559.68000000000006</v>
      </c>
      <c r="E3" s="16">
        <f t="shared" si="3"/>
        <v>9900000</v>
      </c>
      <c r="F3" s="15">
        <f t="shared" si="4"/>
        <v>23349</v>
      </c>
      <c r="G3" s="10">
        <f t="shared" si="5"/>
        <v>21226</v>
      </c>
      <c r="H3" s="10">
        <f t="shared" si="6"/>
        <v>17689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424</v>
      </c>
      <c r="R3" s="2">
        <v>9900000</v>
      </c>
      <c r="S3" s="8"/>
      <c r="T3" s="8"/>
    </row>
    <row r="4" spans="1:23" x14ac:dyDescent="0.25">
      <c r="A4" s="4">
        <f t="shared" si="0"/>
        <v>0</v>
      </c>
      <c r="B4" s="4">
        <f t="shared" si="1"/>
        <v>410</v>
      </c>
      <c r="C4" s="4">
        <f t="shared" si="9"/>
        <v>451.00000000000006</v>
      </c>
      <c r="D4" s="4">
        <f t="shared" si="2"/>
        <v>541.20000000000005</v>
      </c>
      <c r="E4" s="16">
        <f t="shared" si="3"/>
        <v>9800000</v>
      </c>
      <c r="F4" s="15">
        <f t="shared" si="4"/>
        <v>23902</v>
      </c>
      <c r="G4" s="10">
        <f t="shared" si="5"/>
        <v>21729</v>
      </c>
      <c r="H4" s="10">
        <f t="shared" si="6"/>
        <v>18108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9800000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401</v>
      </c>
      <c r="C5" s="4">
        <f t="shared" si="9"/>
        <v>441.1</v>
      </c>
      <c r="D5" s="4">
        <f t="shared" si="2"/>
        <v>529.32000000000005</v>
      </c>
      <c r="E5" s="16">
        <f t="shared" si="3"/>
        <v>9700000</v>
      </c>
      <c r="F5" s="10">
        <f t="shared" si="4"/>
        <v>24190</v>
      </c>
      <c r="G5" s="10">
        <f t="shared" si="5"/>
        <v>21990</v>
      </c>
      <c r="H5" s="10">
        <f t="shared" si="6"/>
        <v>18325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401</v>
      </c>
      <c r="R5" s="2">
        <v>9700000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415.5882545454545</v>
      </c>
      <c r="C6" s="4">
        <f t="shared" si="9"/>
        <v>457.14708000000002</v>
      </c>
      <c r="D6" s="4">
        <f t="shared" si="2"/>
        <v>548.57649600000002</v>
      </c>
      <c r="E6" s="16">
        <f t="shared" si="3"/>
        <v>8476395</v>
      </c>
      <c r="F6" s="10">
        <f t="shared" si="4"/>
        <v>20396</v>
      </c>
      <c r="G6" s="10">
        <f t="shared" si="5"/>
        <v>18542</v>
      </c>
      <c r="H6" s="10">
        <f t="shared" si="6"/>
        <v>15452</v>
      </c>
      <c r="I6" s="4" t="e">
        <f>#REF!</f>
        <v>#REF!</v>
      </c>
      <c r="J6" s="4" t="str">
        <f t="shared" si="7"/>
        <v>21.05.24</v>
      </c>
      <c r="O6">
        <v>0</v>
      </c>
      <c r="P6">
        <f>42.47*10.764</f>
        <v>457.14707999999996</v>
      </c>
      <c r="Q6">
        <f>P6/1.1</f>
        <v>415.5882545454545</v>
      </c>
      <c r="R6" s="2">
        <v>8476395</v>
      </c>
      <c r="S6" s="8" t="s">
        <v>17</v>
      </c>
      <c r="T6" s="8"/>
    </row>
    <row r="7" spans="1:23" x14ac:dyDescent="0.25">
      <c r="A7" s="4">
        <f t="shared" si="0"/>
        <v>0</v>
      </c>
      <c r="B7" s="4">
        <f t="shared" si="1"/>
        <v>422.04665454545454</v>
      </c>
      <c r="C7" s="4">
        <f t="shared" si="9"/>
        <v>464.25132000000002</v>
      </c>
      <c r="D7" s="4">
        <f t="shared" si="2"/>
        <v>557.101584</v>
      </c>
      <c r="E7" s="16">
        <f t="shared" si="3"/>
        <v>8123500</v>
      </c>
      <c r="F7" s="10">
        <f t="shared" si="4"/>
        <v>19248</v>
      </c>
      <c r="G7" s="10">
        <f t="shared" si="5"/>
        <v>17498</v>
      </c>
      <c r="H7" s="10">
        <f t="shared" si="6"/>
        <v>14582</v>
      </c>
      <c r="I7" s="4" t="e">
        <f>#REF!</f>
        <v>#REF!</v>
      </c>
      <c r="J7" s="4" t="str">
        <f t="shared" si="7"/>
        <v>21.05.24</v>
      </c>
      <c r="O7">
        <v>0</v>
      </c>
      <c r="P7">
        <f>43.13*10.764</f>
        <v>464.25132000000002</v>
      </c>
      <c r="Q7">
        <f t="shared" ref="Q7:Q9" si="10">P7/1.1</f>
        <v>422.04665454545454</v>
      </c>
      <c r="R7" s="2">
        <v>8123500</v>
      </c>
      <c r="S7" s="8" t="s">
        <v>17</v>
      </c>
      <c r="T7" s="8"/>
    </row>
    <row r="8" spans="1:23" x14ac:dyDescent="0.25">
      <c r="A8" s="4">
        <f t="shared" si="0"/>
        <v>0</v>
      </c>
      <c r="B8" s="4">
        <f t="shared" si="1"/>
        <v>416.76250909090908</v>
      </c>
      <c r="C8" s="4">
        <f t="shared" si="9"/>
        <v>458.43876</v>
      </c>
      <c r="D8" s="4">
        <f t="shared" si="2"/>
        <v>550.12651199999993</v>
      </c>
      <c r="E8" s="16">
        <f t="shared" si="3"/>
        <v>8709458</v>
      </c>
      <c r="F8" s="10">
        <f t="shared" si="4"/>
        <v>20898</v>
      </c>
      <c r="G8" s="10">
        <f t="shared" si="5"/>
        <v>18998</v>
      </c>
      <c r="H8" s="10">
        <f t="shared" si="6"/>
        <v>15832</v>
      </c>
      <c r="I8" s="4" t="e">
        <f>#REF!</f>
        <v>#REF!</v>
      </c>
      <c r="J8" s="4" t="str">
        <f t="shared" si="7"/>
        <v>24.04.24</v>
      </c>
      <c r="O8">
        <v>0</v>
      </c>
      <c r="P8">
        <f>42.59*10.764</f>
        <v>458.43876</v>
      </c>
      <c r="Q8">
        <f t="shared" si="10"/>
        <v>416.76250909090908</v>
      </c>
      <c r="R8" s="2">
        <v>8709458</v>
      </c>
      <c r="S8" s="8" t="s">
        <v>18</v>
      </c>
      <c r="T8" s="8"/>
    </row>
    <row r="9" spans="1:23" x14ac:dyDescent="0.25">
      <c r="A9" s="4">
        <f t="shared" si="0"/>
        <v>0</v>
      </c>
      <c r="B9" s="4">
        <f t="shared" si="1"/>
        <v>415.5882545454545</v>
      </c>
      <c r="C9" s="4">
        <f t="shared" si="9"/>
        <v>457.14708000000002</v>
      </c>
      <c r="D9" s="4">
        <f t="shared" si="2"/>
        <v>548.57649600000002</v>
      </c>
      <c r="E9" s="16">
        <f t="shared" si="3"/>
        <v>8891896</v>
      </c>
      <c r="F9" s="15">
        <f t="shared" si="4"/>
        <v>21396</v>
      </c>
      <c r="G9" s="10">
        <f t="shared" si="5"/>
        <v>19451</v>
      </c>
      <c r="H9" s="10">
        <f t="shared" si="6"/>
        <v>16209</v>
      </c>
      <c r="I9" s="4" t="e">
        <f>#REF!</f>
        <v>#REF!</v>
      </c>
      <c r="J9" s="4" t="str">
        <f t="shared" si="7"/>
        <v>12.05.24</v>
      </c>
      <c r="O9">
        <v>0</v>
      </c>
      <c r="P9">
        <f>42.47*10.764</f>
        <v>457.14707999999996</v>
      </c>
      <c r="Q9">
        <f t="shared" si="10"/>
        <v>415.5882545454545</v>
      </c>
      <c r="R9" s="2">
        <v>8891896</v>
      </c>
      <c r="S9" s="8" t="s">
        <v>19</v>
      </c>
      <c r="T9" s="17">
        <f>R9+533514+30000</f>
        <v>9455410</v>
      </c>
      <c r="U9">
        <f>T9/Q9</f>
        <v>22751.870142099564</v>
      </c>
      <c r="V9">
        <f>T9*1.05</f>
        <v>9928180.5</v>
      </c>
      <c r="W9">
        <f>V9/Q9</f>
        <v>23889.463649204543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6:Q10" si="11">P10/1.2</f>
        <v>0</v>
      </c>
      <c r="R10" s="2"/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2">P11/1.2</f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424</v>
      </c>
    </row>
    <row r="19" spans="6:24" x14ac:dyDescent="0.25">
      <c r="F19" s="7" t="s">
        <v>15</v>
      </c>
      <c r="G19">
        <v>22300</v>
      </c>
    </row>
    <row r="20" spans="6:24" x14ac:dyDescent="0.25">
      <c r="F20" s="7" t="s">
        <v>16</v>
      </c>
      <c r="G20">
        <f>G19*G18</f>
        <v>9455200</v>
      </c>
    </row>
    <row r="22" spans="6:24" x14ac:dyDescent="0.25">
      <c r="G22" s="6"/>
      <c r="H22" s="6"/>
    </row>
    <row r="23" spans="6:24" x14ac:dyDescent="0.25">
      <c r="I23" t="s">
        <v>21</v>
      </c>
    </row>
    <row r="24" spans="6:24" x14ac:dyDescent="0.25">
      <c r="G24">
        <f>F9*1.15</f>
        <v>24605.399999999998</v>
      </c>
      <c r="I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2024-06-01T07:04:04Z</dcterms:modified>
</cp:coreProperties>
</file>