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F81FC0C-E458-4146-8BE0-6463178A00D7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8" i="1" l="1"/>
  <c r="C20" i="1"/>
  <c r="B20" i="1"/>
  <c r="A37" i="1"/>
  <c r="J36" i="1"/>
  <c r="A36" i="1" s="1"/>
  <c r="A35" i="1"/>
  <c r="C10" i="1"/>
  <c r="C11" i="1" s="1"/>
  <c r="C8" i="1"/>
  <c r="C6" i="1"/>
  <c r="C5" i="1"/>
  <c r="C14" i="1" s="1"/>
  <c r="E6" i="1"/>
  <c r="F6" i="1" s="1"/>
  <c r="E7" i="1"/>
  <c r="F7" i="1" s="1"/>
  <c r="I29" i="1"/>
  <c r="G27" i="1"/>
  <c r="H27" i="1"/>
  <c r="C39" i="1"/>
  <c r="I33" i="1"/>
  <c r="I30" i="1"/>
  <c r="H31" i="1"/>
  <c r="C40" i="1"/>
  <c r="F37" i="1"/>
  <c r="F41" i="1"/>
  <c r="G41" i="1" s="1"/>
  <c r="C41" i="1"/>
  <c r="F40" i="1"/>
  <c r="C38" i="1"/>
  <c r="F38" i="1"/>
  <c r="G38" i="1" s="1"/>
  <c r="B10" i="1"/>
  <c r="B11" i="1" s="1"/>
  <c r="B8" i="1"/>
  <c r="B6" i="1"/>
  <c r="B5" i="1"/>
  <c r="B14" i="1" s="1"/>
  <c r="C12" i="1" l="1"/>
  <c r="C13" i="1" s="1"/>
  <c r="C15" i="1" s="1"/>
  <c r="C17" i="1" s="1"/>
  <c r="G37" i="1"/>
  <c r="G40" i="1"/>
  <c r="B12" i="1"/>
  <c r="B13" i="1" s="1"/>
  <c r="C37" i="1"/>
  <c r="C36" i="1"/>
  <c r="C35" i="1"/>
  <c r="C21" i="1" l="1"/>
  <c r="C19" i="1"/>
  <c r="C18" i="1"/>
  <c r="B15" i="1"/>
  <c r="I31" i="1"/>
  <c r="B17" i="1" l="1"/>
  <c r="I27" i="1"/>
  <c r="I32" i="1"/>
  <c r="F27" i="1"/>
  <c r="B21" i="1" l="1"/>
  <c r="B19" i="1"/>
  <c r="B18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<sst xmlns="http://schemas.openxmlformats.org/spreadsheetml/2006/main" count="42" uniqueCount="36">
  <si>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</si>
  <si>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</si>
  <si>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</si>
  <si>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</si>
  <si>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</si>
  <si>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</si>
  <si>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</si>
  <si>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</si>
  <si>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</si>
  <si>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</si>
  <si>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</si>
  <si>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</si>
  <si>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</si>
  <si>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</si>
  <si>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</si>
  <si>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</si>
  <si>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</si>
  <si>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</si>
  <si>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</si>
  <si>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</si>
  <si>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</si>
  <si>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</si>
  <si>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</si>
  <si>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</si>
  <si>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</si>
  <si>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G-6</t>
  </si>
  <si>
    <t>G-8</t>
  </si>
  <si>
    <t>Office No.</t>
  </si>
  <si>
    <t>10th Floor</t>
  </si>
  <si>
    <t>4th floor</t>
  </si>
  <si>
    <t>1st</t>
  </si>
  <si>
    <t>7th</t>
  </si>
  <si>
    <t>2 Cr</t>
  </si>
  <si>
    <t>RV</t>
  </si>
  <si>
    <t>DV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</si>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</sst>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6B486-A2FE-4F76-85E5-155CE951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8567AE-CBA5-4272-935A-85A0CBDF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124608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52991-18F6-487B-95FF-AF12C7D1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11008" cy="623974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19</xdr:col>
      <xdr:colOff>581872</xdr:colOff>
      <xdr:row>37</xdr:row>
      <xdr:rowOff>124773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988DE2-744E-4F0E-8AE5-CD7C72D6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81000"/>
          <a:ext cx="6068272" cy="679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106491</xdr:colOff>
      <xdr:row>22</xdr:row>
      <xdr:rowOff>38690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AF82C-65CA-4036-81BA-1FAAA62A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98491" cy="4229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Normal="100" workbookViewId="0">
      <selection activeCell="F20" sqref="F20:F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27</v>
      </c>
      <c r="B2" s="25" t="s">
        <v>25</v>
      </c>
      <c r="C2" s="25" t="s">
        <v>26</v>
      </c>
      <c r="D2" s="7"/>
      <c r="E2" t="s">
        <v>13</v>
      </c>
    </row>
    <row r="3" spans="1:17" ht="16.5" x14ac:dyDescent="0.3">
      <c r="A3" s="16" t="s">
        <v>0</v>
      </c>
      <c r="B3" s="26">
        <v>45000</v>
      </c>
      <c r="C3" s="17">
        <v>45000</v>
      </c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6">
        <v>3000</v>
      </c>
      <c r="C4" s="17">
        <v>3000</v>
      </c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42000</v>
      </c>
      <c r="C5" s="17">
        <f>C3-C4</f>
        <v>42000</v>
      </c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>
        <f>C4</f>
        <v>3000</v>
      </c>
      <c r="D6" s="10" t="s">
        <v>25</v>
      </c>
      <c r="E6" s="6">
        <f>53.72*10.764</f>
        <v>578.24207999999999</v>
      </c>
      <c r="F6" s="3">
        <f>E6*1.1</f>
        <v>636.06628799999999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6</v>
      </c>
      <c r="C7" s="20">
        <v>6</v>
      </c>
      <c r="D7" s="38" t="s">
        <v>26</v>
      </c>
      <c r="E7" s="6">
        <f>60.53*10.764</f>
        <v>651.54491999999993</v>
      </c>
      <c r="F7" s="3">
        <f>E7*1.1</f>
        <v>716.69941199999994</v>
      </c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54</v>
      </c>
      <c r="C8" s="20">
        <f>C9-C7</f>
        <v>54</v>
      </c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>
        <v>60</v>
      </c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9</v>
      </c>
      <c r="C10" s="20">
        <f>90*C7/C9</f>
        <v>9</v>
      </c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0.09</v>
      </c>
      <c r="C11" s="34">
        <f>C10%</f>
        <v>0.09</v>
      </c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270</v>
      </c>
      <c r="C12" s="21">
        <f>C6*C11</f>
        <v>270</v>
      </c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2730</v>
      </c>
      <c r="C13" s="21">
        <f>C6-C12</f>
        <v>2730</v>
      </c>
      <c r="D13" s="40"/>
      <c r="E13" s="10" t="s">
        <v>25</v>
      </c>
      <c r="F13" s="6">
        <v>538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42000</v>
      </c>
      <c r="C14" s="17">
        <f>C5</f>
        <v>42000</v>
      </c>
      <c r="D14" s="10"/>
      <c r="E14" s="38" t="s">
        <v>26</v>
      </c>
      <c r="F14" s="6">
        <v>645</v>
      </c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44730</v>
      </c>
      <c r="C15" s="17">
        <f>C14+C13</f>
        <v>44730</v>
      </c>
      <c r="D15" s="10"/>
      <c r="E15" s="6"/>
      <c r="G15" s="13"/>
      <c r="H15" s="31"/>
      <c r="I15" s="31">
        <v>7381</v>
      </c>
      <c r="J15" s="31"/>
      <c r="K15" s="31"/>
      <c r="L15" s="28"/>
      <c r="M15" s="4"/>
    </row>
    <row r="16" spans="1:17" ht="16.5" x14ac:dyDescent="0.3">
      <c r="A16" s="16" t="s">
        <v>21</v>
      </c>
      <c r="B16" s="22">
        <v>578</v>
      </c>
      <c r="C16" s="35">
        <v>652</v>
      </c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25853940</v>
      </c>
      <c r="C17" s="23">
        <f>C15*C16</f>
        <v>29163960</v>
      </c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33</v>
      </c>
      <c r="B18" s="23">
        <f>B17*0.9</f>
        <v>23268546</v>
      </c>
      <c r="C18" s="23">
        <f>C17*0.9</f>
        <v>26247564</v>
      </c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34</v>
      </c>
      <c r="B19" s="23">
        <f>B17*0.8</f>
        <v>20683152</v>
      </c>
      <c r="C19" s="23">
        <f>C17*0.8</f>
        <v>23331168</v>
      </c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636*B4</f>
        <v>1908000</v>
      </c>
      <c r="C20" s="17">
        <f>717*C4</f>
        <v>2151000</v>
      </c>
      <c r="D20" s="10"/>
      <c r="E20" s="6"/>
      <c r="F20" s="5"/>
    </row>
    <row r="21" spans="1:14" ht="16.5" x14ac:dyDescent="0.3">
      <c r="A21" s="19" t="s">
        <v>16</v>
      </c>
      <c r="B21" s="24">
        <f>B17*0.03/12</f>
        <v>64634.85</v>
      </c>
      <c r="C21" s="36">
        <f>C17*0.03/12</f>
        <v>72909.899999999994</v>
      </c>
      <c r="D21" s="10"/>
      <c r="E21" s="6"/>
      <c r="F21" s="5"/>
    </row>
    <row r="22" spans="1:14" x14ac:dyDescent="0.25">
      <c r="B22" s="12"/>
    </row>
    <row r="23" spans="1:14" x14ac:dyDescent="0.25">
      <c r="A23">
        <v>2017</v>
      </c>
      <c r="B23" s="12">
        <v>1.82</v>
      </c>
      <c r="C23" t="s">
        <v>32</v>
      </c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580</v>
      </c>
      <c r="C27" s="8"/>
      <c r="D27" s="8"/>
      <c r="E27" s="8">
        <v>26600000</v>
      </c>
      <c r="F27" s="10">
        <f t="shared" ref="F27:F33" si="0">E27/B27</f>
        <v>45862.068965517239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 t="s">
        <v>31</v>
      </c>
    </row>
    <row r="28" spans="1:14" ht="17.25" x14ac:dyDescent="0.3">
      <c r="B28" s="9">
        <v>560</v>
      </c>
      <c r="C28" s="8"/>
      <c r="D28" s="8"/>
      <c r="E28" s="8">
        <v>25000000</v>
      </c>
      <c r="F28" s="10">
        <f t="shared" si="0"/>
        <v>44642.857142857145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 t="s">
        <v>30</v>
      </c>
    </row>
    <row r="29" spans="1:14" x14ac:dyDescent="0.25">
      <c r="B29" s="9">
        <v>489</v>
      </c>
      <c r="C29" s="8"/>
      <c r="D29" s="8"/>
      <c r="E29" s="8">
        <v>21000000</v>
      </c>
      <c r="F29" s="10">
        <f t="shared" si="0"/>
        <v>42944.78527607362</v>
      </c>
      <c r="G29" s="10" t="e">
        <f t="shared" ref="G29:G33" si="1">E29/C29</f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/>
      <c r="C30" s="8"/>
      <c r="D30" s="8"/>
      <c r="E30" s="8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E31/D31</f>
        <v>#DIV/0!</v>
      </c>
      <c r="I31" s="8" t="e">
        <f>C31/B31</f>
        <v>#DIV/0!</v>
      </c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0" x14ac:dyDescent="0.25">
      <c r="B33" s="9"/>
      <c r="C33" s="8"/>
      <c r="D33" s="8"/>
      <c r="E33" s="8"/>
      <c r="F33" s="10" t="e">
        <f t="shared" si="0"/>
        <v>#DIV/0!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0" x14ac:dyDescent="0.25">
      <c r="A35" s="8">
        <f>101.28*10.764</f>
        <v>1090.1779199999999</v>
      </c>
      <c r="B35" s="8">
        <v>44900000</v>
      </c>
      <c r="C35" s="8">
        <f t="shared" ref="C35:C41" si="2">B35/A35</f>
        <v>41185.93779628192</v>
      </c>
      <c r="D35" s="8">
        <v>2694000</v>
      </c>
      <c r="E35" s="8">
        <v>30000</v>
      </c>
      <c r="F35" s="8">
        <f>E35+D35+B35</f>
        <v>47624000</v>
      </c>
      <c r="G35" s="8">
        <f>F35/A35</f>
        <v>43684.612508020713</v>
      </c>
      <c r="H35" s="6" t="s">
        <v>28</v>
      </c>
      <c r="I35" s="49"/>
      <c r="J35" s="6"/>
    </row>
    <row r="36" spans="1:10" x14ac:dyDescent="0.25">
      <c r="A36" s="8">
        <f>J36/1.1</f>
        <v>1971.9647999999997</v>
      </c>
      <c r="B36" s="8">
        <v>57500000</v>
      </c>
      <c r="C36" s="8">
        <f t="shared" si="2"/>
        <v>29158.735490613224</v>
      </c>
      <c r="D36" s="8">
        <v>3450000</v>
      </c>
      <c r="E36" s="8">
        <v>30000</v>
      </c>
      <c r="F36" s="8">
        <f>E36+D36+B36</f>
        <v>60980000</v>
      </c>
      <c r="G36" s="8">
        <f>F36/A36</f>
        <v>30923.472873349467</v>
      </c>
      <c r="H36" s="6" t="s">
        <v>29</v>
      </c>
      <c r="J36">
        <f>201.52*10.764</f>
        <v>2169.1612799999998</v>
      </c>
    </row>
    <row r="37" spans="1:10" x14ac:dyDescent="0.25">
      <c r="A37" s="8">
        <f>100.14*10.764</f>
        <v>1077.90696</v>
      </c>
      <c r="B37" s="8">
        <v>28500000</v>
      </c>
      <c r="C37" s="8">
        <f t="shared" si="2"/>
        <v>26440.129860558653</v>
      </c>
      <c r="D37" s="8">
        <v>1710000</v>
      </c>
      <c r="E37" s="8">
        <v>30000</v>
      </c>
      <c r="F37" s="8">
        <f>E37+D37+B37</f>
        <v>30240000</v>
      </c>
      <c r="G37" s="8">
        <f>F37/A37</f>
        <v>28054.369367834865</v>
      </c>
    </row>
    <row r="38" spans="1:10" x14ac:dyDescent="0.25">
      <c r="A38" s="8">
        <f>J38/1.1</f>
        <v>1999.9999999999998</v>
      </c>
      <c r="B38" s="8">
        <v>81100000</v>
      </c>
      <c r="C38" s="8">
        <f t="shared" si="2"/>
        <v>40550.000000000007</v>
      </c>
      <c r="D38" s="8">
        <v>1248000</v>
      </c>
      <c r="E38" s="8">
        <v>30000</v>
      </c>
      <c r="F38" s="8">
        <f>E38+D38+B38</f>
        <v>82378000</v>
      </c>
      <c r="G38" s="8">
        <f>F38/A38</f>
        <v>41189.000000000007</v>
      </c>
      <c r="J38">
        <v>2200</v>
      </c>
    </row>
    <row r="39" spans="1:10" ht="15.75" x14ac:dyDescent="0.25">
      <c r="A39" s="47" t="s">
        <v>35</v>
      </c>
      <c r="B39" s="8"/>
      <c r="C39" s="8" t="e">
        <f t="shared" si="2"/>
        <v>#VALUE!</v>
      </c>
      <c r="D39" s="8"/>
      <c r="E39" s="8"/>
      <c r="F39" s="8"/>
      <c r="G39" s="8"/>
    </row>
    <row r="40" spans="1:10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0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0" ht="15.75" x14ac:dyDescent="0.25">
      <c r="A42" s="48"/>
      <c r="B42" s="9"/>
      <c r="C42" s="8"/>
      <c r="D42" s="8"/>
      <c r="E42" s="8"/>
      <c r="F42" s="8"/>
      <c r="G42" s="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>
      <selection activeCell="K3" sqref="K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2024-05-30T04:37:52Z</dcterms:modified>
</cp:coreProperties>
</file>