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Ghatkopar (W)\Shailesh Mohan Poojari\"/>
    </mc:Choice>
  </mc:AlternateContent>
  <xr:revisionPtr revIDLastSave="0" documentId="13_ncr:1_{F5C1C67A-9863-4DE2-9F28-5BA0215BCDC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10" i="4" l="1"/>
  <c r="V10" i="4"/>
  <c r="U10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2" i="4"/>
  <c r="Q12" i="4"/>
  <c r="V12" i="4" s="1"/>
  <c r="Q11" i="4"/>
  <c r="Q10" i="4"/>
  <c r="Q9" i="4"/>
  <c r="U12" i="4"/>
  <c r="Q27" i="4" l="1"/>
  <c r="Q32" i="4"/>
  <c r="Q31" i="4"/>
  <c r="Q30" i="4"/>
  <c r="Q29" i="4"/>
  <c r="Q28" i="4"/>
  <c r="Q26" i="4"/>
  <c r="Q25" i="4"/>
  <c r="Q24" i="4"/>
  <c r="Q23" i="4"/>
  <c r="Q22" i="4"/>
  <c r="Q21" i="4"/>
  <c r="P12" i="4"/>
  <c r="P11" i="4"/>
  <c r="P10" i="4"/>
  <c r="P9" i="4"/>
  <c r="H20" i="4"/>
  <c r="I18" i="4"/>
  <c r="P8" i="4" l="1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<sst xmlns="http://schemas.openxmlformats.org/spreadsheetml/2006/main" count="27" uniqueCount="24">
  <si>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</si>
  <si>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</si>
  <si>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</si>
  <si>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</si>
  <si>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</si>
  <si>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</si>
  <si>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</si>
  <si>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</si>
  <si>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</si>
  <si>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</si>
  <si>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</si>
  <si>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</si>
  <si>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</si>
  <si>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504, 5th Floor, Building No 1, Wing - C, Nilyog Vedanta, Andheri Ghatkopar Link ROad, Nityanand Nagar, Village - Kirol, Ghatkopar west, </t>
  </si>
  <si>
    <t>rate</t>
  </si>
  <si>
    <t>fmv</t>
  </si>
  <si>
    <t>23.04.24</t>
  </si>
  <si>
    <t>04.04.24</t>
  </si>
  <si>
    <t>01.02.24</t>
  </si>
  <si>
    <t>12.12.23</t>
  </si>
  <si>
    <t>mca</t>
  </si>
  <si>
    <t>RERA ca</t>
  </si>
  <si>
    <t>90 to 1.10 cr</t>
  </si>
  <si>
    <t>oc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</si>
</sst>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45</xdr:row>
      <xdr:rowOff>105922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B9185-300E-48C1-B657-2F9D9B5F2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2212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DFD7A3-0A15-4C2C-A2A0-FB9336D0E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419100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2B489-21CF-4957-A752-C4F4F392B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097500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506087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D76842-2644-41C4-ADB8-35D45144C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40487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315730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31C15-C83D-41C7-8384-7DA290AC8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069330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325257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2564D3-DA78-4400-84D7-93DCFABE2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78857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277625</xdr:colOff>
      <xdr:row>51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EE644-A455-4A99-856A-4A196B382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031225" cy="8487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306204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2C9067-EBC3-4A81-9AAD-EE2837D2A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059804" cy="8392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382415</xdr:colOff>
      <xdr:row>45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FADA8-24F5-4E96-96DC-DA224AFA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136015" cy="8411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ACFFAE-A6C7-4BEB-BB4D-EE1BEE268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8BE88-217D-49BE-B8E0-D72A17B78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817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7" sqref="I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682</v>
      </c>
      <c r="C2" s="4">
        <f>B2*1.1</f>
        <v>750.2</v>
      </c>
      <c r="D2" s="4">
        <f t="shared" ref="D2:D13" si="2">C2*1.2</f>
        <v>900.24</v>
      </c>
      <c r="E2" s="5">
        <f t="shared" ref="E2:E13" si="3">R2</f>
        <v>16000000</v>
      </c>
      <c r="F2" s="10">
        <f t="shared" ref="F2:F13" si="4">ROUND((E2/B2),0)</f>
        <v>23460</v>
      </c>
      <c r="G2" s="10">
        <f t="shared" ref="G2:G13" si="5">ROUND((E2/C2),0)</f>
        <v>21328</v>
      </c>
      <c r="H2" s="10">
        <f t="shared" ref="H2:H13" si="6">ROUND((E2/D2),0)</f>
        <v>17773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682</v>
      </c>
      <c r="R2" s="2">
        <v>16000000</v>
      </c>
      <c r="S2" s="8"/>
      <c r="T2" s="8"/>
    </row>
    <row r="3" spans="1:23" x14ac:dyDescent="0.25">
      <c r="A3" s="4">
        <f t="shared" si="0"/>
        <v>0</v>
      </c>
      <c r="B3" s="4">
        <f t="shared" si="1"/>
        <v>682</v>
      </c>
      <c r="C3" s="4">
        <f t="shared" ref="C3:C15" si="9">B3*1.1</f>
        <v>750.2</v>
      </c>
      <c r="D3" s="4">
        <f t="shared" si="2"/>
        <v>900.24</v>
      </c>
      <c r="E3" s="5">
        <f t="shared" si="3"/>
        <v>15000000</v>
      </c>
      <c r="F3" s="15">
        <f t="shared" si="4"/>
        <v>21994</v>
      </c>
      <c r="G3" s="10">
        <f t="shared" si="5"/>
        <v>19995</v>
      </c>
      <c r="H3" s="10">
        <f t="shared" si="6"/>
        <v>16662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682</v>
      </c>
      <c r="R3" s="2">
        <v>15000000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550</v>
      </c>
      <c r="C4" s="4">
        <f t="shared" si="9"/>
        <v>605</v>
      </c>
      <c r="D4" s="4">
        <f t="shared" si="2"/>
        <v>726</v>
      </c>
      <c r="E4" s="5">
        <f t="shared" si="3"/>
        <v>13500000</v>
      </c>
      <c r="F4" s="10">
        <f t="shared" si="4"/>
        <v>24545</v>
      </c>
      <c r="G4" s="10">
        <f t="shared" si="5"/>
        <v>22314</v>
      </c>
      <c r="H4" s="10">
        <f t="shared" si="6"/>
        <v>18595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550</v>
      </c>
      <c r="R4" s="2">
        <v>13500000</v>
      </c>
      <c r="S4" s="8"/>
      <c r="T4" s="8"/>
    </row>
    <row r="5" spans="1:23" x14ac:dyDescent="0.25">
      <c r="A5" s="4">
        <f t="shared" si="0"/>
        <v>0</v>
      </c>
      <c r="B5" s="4">
        <f t="shared" si="1"/>
        <v>550</v>
      </c>
      <c r="C5" s="4">
        <f t="shared" si="9"/>
        <v>605</v>
      </c>
      <c r="D5" s="4">
        <f t="shared" si="2"/>
        <v>726</v>
      </c>
      <c r="E5" s="5">
        <f t="shared" si="3"/>
        <v>13000000</v>
      </c>
      <c r="F5" s="15">
        <f t="shared" si="4"/>
        <v>23636</v>
      </c>
      <c r="G5" s="10">
        <f t="shared" si="5"/>
        <v>21488</v>
      </c>
      <c r="H5" s="10">
        <f t="shared" si="6"/>
        <v>17906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550</v>
      </c>
      <c r="R5" s="2">
        <v>13000000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470</v>
      </c>
      <c r="C6" s="4">
        <f t="shared" si="9"/>
        <v>517</v>
      </c>
      <c r="D6" s="4">
        <f t="shared" si="2"/>
        <v>620.4</v>
      </c>
      <c r="E6" s="5">
        <f t="shared" si="3"/>
        <v>7520000</v>
      </c>
      <c r="F6" s="10">
        <f t="shared" si="4"/>
        <v>16000</v>
      </c>
      <c r="G6" s="10">
        <f t="shared" si="5"/>
        <v>14545</v>
      </c>
      <c r="H6" s="10">
        <f t="shared" si="6"/>
        <v>12121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470</v>
      </c>
      <c r="R6" s="2">
        <v>7520000</v>
      </c>
      <c r="S6" s="8"/>
      <c r="T6" s="8"/>
    </row>
    <row r="7" spans="1:23" x14ac:dyDescent="0.25">
      <c r="A7" s="4">
        <f t="shared" si="0"/>
        <v>0</v>
      </c>
      <c r="B7" s="4">
        <f t="shared" si="1"/>
        <v>470</v>
      </c>
      <c r="C7" s="4">
        <f t="shared" si="9"/>
        <v>517</v>
      </c>
      <c r="D7" s="4">
        <f t="shared" si="2"/>
        <v>620.4</v>
      </c>
      <c r="E7" s="5">
        <f t="shared" si="3"/>
        <v>9400000</v>
      </c>
      <c r="F7" s="10">
        <f t="shared" si="4"/>
        <v>20000</v>
      </c>
      <c r="G7" s="10">
        <f t="shared" si="5"/>
        <v>18182</v>
      </c>
      <c r="H7" s="10">
        <f t="shared" si="6"/>
        <v>15152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470</v>
      </c>
      <c r="R7" s="2">
        <v>9400000</v>
      </c>
      <c r="S7" s="8"/>
      <c r="T7" s="8"/>
    </row>
    <row r="8" spans="1:23" x14ac:dyDescent="0.25">
      <c r="A8" s="4">
        <f t="shared" si="0"/>
        <v>0</v>
      </c>
      <c r="B8" s="4">
        <f t="shared" si="1"/>
        <v>461</v>
      </c>
      <c r="C8" s="4">
        <f t="shared" si="9"/>
        <v>507.1</v>
      </c>
      <c r="D8" s="4">
        <f t="shared" si="2"/>
        <v>608.52</v>
      </c>
      <c r="E8" s="5">
        <f t="shared" si="3"/>
        <v>9100000</v>
      </c>
      <c r="F8" s="10">
        <f t="shared" si="4"/>
        <v>19740</v>
      </c>
      <c r="G8" s="10">
        <f t="shared" si="5"/>
        <v>17945</v>
      </c>
      <c r="H8" s="10">
        <f t="shared" si="6"/>
        <v>14954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461</v>
      </c>
      <c r="R8" s="2">
        <v>9100000</v>
      </c>
      <c r="S8" s="8"/>
      <c r="T8" s="8"/>
    </row>
    <row r="9" spans="1:23" x14ac:dyDescent="0.25">
      <c r="A9" s="4">
        <f t="shared" si="0"/>
        <v>0</v>
      </c>
      <c r="B9" s="4">
        <f t="shared" si="1"/>
        <v>470.48465454545448</v>
      </c>
      <c r="C9" s="4">
        <f t="shared" si="9"/>
        <v>517.53311999999994</v>
      </c>
      <c r="D9" s="4">
        <f t="shared" si="2"/>
        <v>621.03974399999993</v>
      </c>
      <c r="E9" s="5">
        <f t="shared" si="3"/>
        <v>7344000</v>
      </c>
      <c r="F9" s="10">
        <f t="shared" si="4"/>
        <v>15609</v>
      </c>
      <c r="G9" s="10">
        <f t="shared" si="5"/>
        <v>14190</v>
      </c>
      <c r="H9" s="10">
        <f t="shared" si="6"/>
        <v>11825</v>
      </c>
      <c r="I9" s="4" t="e">
        <f>#REF!</f>
        <v>#REF!</v>
      </c>
      <c r="J9" s="4" t="str">
        <f t="shared" si="7"/>
        <v>23.04.24</v>
      </c>
      <c r="O9">
        <v>0</v>
      </c>
      <c r="P9">
        <f>48.08*10.764</f>
        <v>517.53311999999994</v>
      </c>
      <c r="Q9">
        <f>P9/1.1</f>
        <v>470.48465454545448</v>
      </c>
      <c r="R9" s="2">
        <v>7344000</v>
      </c>
      <c r="S9" s="8" t="s">
        <v>16</v>
      </c>
      <c r="T9" s="8"/>
    </row>
    <row r="10" spans="1:23" x14ac:dyDescent="0.25">
      <c r="A10" s="4">
        <f t="shared" si="0"/>
        <v>0</v>
      </c>
      <c r="B10" s="4">
        <f t="shared" si="1"/>
        <v>582.33239999999989</v>
      </c>
      <c r="C10" s="4">
        <f t="shared" si="9"/>
        <v>640.56563999999992</v>
      </c>
      <c r="D10" s="4">
        <f t="shared" si="2"/>
        <v>768.67876799999988</v>
      </c>
      <c r="E10" s="5">
        <f t="shared" si="3"/>
        <v>11000000</v>
      </c>
      <c r="F10" s="15">
        <f t="shared" si="4"/>
        <v>18890</v>
      </c>
      <c r="G10" s="10">
        <f t="shared" si="5"/>
        <v>17172</v>
      </c>
      <c r="H10" s="10">
        <f t="shared" si="6"/>
        <v>14310</v>
      </c>
      <c r="I10" s="4" t="e">
        <f>#REF!</f>
        <v>#REF!</v>
      </c>
      <c r="J10" s="4" t="str">
        <f t="shared" si="7"/>
        <v>04.04.24</v>
      </c>
      <c r="O10">
        <v>0</v>
      </c>
      <c r="P10">
        <f>59.51*10.764</f>
        <v>640.56563999999992</v>
      </c>
      <c r="Q10">
        <f>P10/1.1</f>
        <v>582.33239999999989</v>
      </c>
      <c r="R10" s="2">
        <v>11000000</v>
      </c>
      <c r="S10" s="8" t="s">
        <v>17</v>
      </c>
      <c r="T10" s="8"/>
      <c r="U10" s="2">
        <f>R10+128900+30000</f>
        <v>11158900</v>
      </c>
      <c r="V10">
        <f>U10/Q10</f>
        <v>19162.423385681446</v>
      </c>
      <c r="W10">
        <f>V10*1.05</f>
        <v>20120.54455496552</v>
      </c>
    </row>
    <row r="11" spans="1:23" x14ac:dyDescent="0.25">
      <c r="A11" s="4">
        <f t="shared" si="0"/>
        <v>0</v>
      </c>
      <c r="B11" s="4">
        <f t="shared" si="1"/>
        <v>469.4082545454545</v>
      </c>
      <c r="C11" s="4">
        <f t="shared" si="9"/>
        <v>516.34907999999996</v>
      </c>
      <c r="D11" s="4">
        <f t="shared" si="2"/>
        <v>619.61889599999995</v>
      </c>
      <c r="E11" s="5">
        <f t="shared" si="3"/>
        <v>7632000</v>
      </c>
      <c r="F11" s="10">
        <f t="shared" si="4"/>
        <v>16259</v>
      </c>
      <c r="G11" s="10">
        <f t="shared" si="5"/>
        <v>14781</v>
      </c>
      <c r="H11" s="10">
        <f t="shared" si="6"/>
        <v>12317</v>
      </c>
      <c r="I11" s="4" t="e">
        <f>#REF!</f>
        <v>#REF!</v>
      </c>
      <c r="J11" s="4" t="str">
        <f t="shared" si="7"/>
        <v>01.02.24</v>
      </c>
      <c r="O11">
        <v>0</v>
      </c>
      <c r="P11">
        <f>47.97*10.764</f>
        <v>516.34907999999996</v>
      </c>
      <c r="Q11">
        <f>P11/1.1</f>
        <v>469.4082545454545</v>
      </c>
      <c r="R11" s="2">
        <v>7632000</v>
      </c>
      <c r="S11" s="8" t="s">
        <v>18</v>
      </c>
      <c r="T11" s="8"/>
    </row>
    <row r="12" spans="1:23" x14ac:dyDescent="0.25">
      <c r="A12" s="4">
        <f t="shared" si="0"/>
        <v>0</v>
      </c>
      <c r="B12" s="4">
        <f t="shared" si="1"/>
        <v>461.38418181818173</v>
      </c>
      <c r="C12" s="4">
        <f t="shared" si="9"/>
        <v>507.52259999999995</v>
      </c>
      <c r="D12" s="4">
        <f t="shared" si="2"/>
        <v>609.02711999999997</v>
      </c>
      <c r="E12" s="5">
        <f t="shared" si="3"/>
        <v>8100000</v>
      </c>
      <c r="F12" s="10">
        <f t="shared" si="4"/>
        <v>17556</v>
      </c>
      <c r="G12" s="10">
        <f t="shared" si="5"/>
        <v>15960</v>
      </c>
      <c r="H12" s="10">
        <f t="shared" si="6"/>
        <v>13300</v>
      </c>
      <c r="I12" s="4" t="e">
        <f>#REF!</f>
        <v>#REF!</v>
      </c>
      <c r="J12" s="4" t="str">
        <f t="shared" si="7"/>
        <v>12.12.23</v>
      </c>
      <c r="O12">
        <v>0</v>
      </c>
      <c r="P12">
        <f>47.15*10.764</f>
        <v>507.52259999999995</v>
      </c>
      <c r="Q12">
        <f>P12/1.1</f>
        <v>461.38418181818173</v>
      </c>
      <c r="R12" s="2">
        <v>8100000</v>
      </c>
      <c r="S12" s="8" t="s">
        <v>19</v>
      </c>
      <c r="T12" s="8"/>
      <c r="U12" s="2">
        <f>R12+148000+30000</f>
        <v>8278000</v>
      </c>
      <c r="V12">
        <f>U12/Q12</f>
        <v>17941.664075649049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21</v>
      </c>
      <c r="H18">
        <v>439</v>
      </c>
      <c r="I18">
        <f>40.79*10.764</f>
        <v>439.06355999999994</v>
      </c>
    </row>
    <row r="19" spans="7:24" x14ac:dyDescent="0.25">
      <c r="G19" t="s">
        <v>14</v>
      </c>
      <c r="H19">
        <v>20800</v>
      </c>
    </row>
    <row r="20" spans="7:24" x14ac:dyDescent="0.25">
      <c r="G20" t="s">
        <v>15</v>
      </c>
      <c r="H20" s="8">
        <f>H19*H18</f>
        <v>9131200</v>
      </c>
      <c r="O20" t="s">
        <v>20</v>
      </c>
    </row>
    <row r="21" spans="7:24" x14ac:dyDescent="0.25">
      <c r="O21">
        <v>14.26</v>
      </c>
      <c r="P21">
        <v>9.36</v>
      </c>
      <c r="Q21">
        <f>P21*O21</f>
        <v>133.47359999999998</v>
      </c>
    </row>
    <row r="22" spans="7:24" x14ac:dyDescent="0.25">
      <c r="G22" s="6"/>
      <c r="H22" s="6"/>
      <c r="O22">
        <v>3.39</v>
      </c>
      <c r="P22">
        <v>5.5</v>
      </c>
      <c r="Q22">
        <f t="shared" ref="Q22:Q32" si="20">P22*O22</f>
        <v>18.645</v>
      </c>
    </row>
    <row r="23" spans="7:24" x14ac:dyDescent="0.25">
      <c r="H23" t="s">
        <v>23</v>
      </c>
      <c r="O23">
        <v>6.69</v>
      </c>
      <c r="P23">
        <v>10.56</v>
      </c>
      <c r="Q23">
        <f t="shared" si="20"/>
        <v>70.646400000000014</v>
      </c>
    </row>
    <row r="24" spans="7:24" x14ac:dyDescent="0.25">
      <c r="H24" t="s">
        <v>22</v>
      </c>
      <c r="O24">
        <v>11.34</v>
      </c>
      <c r="P24" s="11">
        <v>10.32</v>
      </c>
      <c r="Q24">
        <f t="shared" si="20"/>
        <v>117.0288</v>
      </c>
      <c r="R24" s="13"/>
      <c r="T24" s="11"/>
      <c r="U24" s="11"/>
      <c r="V24" s="11"/>
      <c r="W24" s="11"/>
      <c r="X24" s="11"/>
    </row>
    <row r="25" spans="7:24" x14ac:dyDescent="0.25">
      <c r="O25">
        <v>6.8</v>
      </c>
      <c r="P25" s="11">
        <v>4.37</v>
      </c>
      <c r="Q25">
        <f t="shared" si="20"/>
        <v>29.716000000000001</v>
      </c>
      <c r="R25" s="14"/>
      <c r="T25" s="14"/>
      <c r="U25" s="14"/>
      <c r="V25" s="11"/>
      <c r="W25" s="11"/>
      <c r="X25" s="11"/>
    </row>
    <row r="26" spans="7:24" x14ac:dyDescent="0.25">
      <c r="O26">
        <v>5.72</v>
      </c>
      <c r="P26" s="11">
        <v>4.9400000000000004</v>
      </c>
      <c r="Q26">
        <f t="shared" si="20"/>
        <v>28.256800000000002</v>
      </c>
      <c r="R26" s="11"/>
      <c r="T26" s="11"/>
      <c r="U26" s="11"/>
      <c r="V26" s="11"/>
      <c r="W26" s="11"/>
      <c r="X26" s="11"/>
    </row>
    <row r="27" spans="7:24" x14ac:dyDescent="0.25">
      <c r="P27" s="11"/>
      <c r="Q27">
        <f>SUM(Q21:Q26)</f>
        <v>397.76659999999998</v>
      </c>
      <c r="R27" s="11"/>
      <c r="T27" s="11"/>
      <c r="U27" s="11"/>
      <c r="V27" s="11"/>
      <c r="W27" s="11"/>
      <c r="X27" s="11"/>
    </row>
    <row r="28" spans="7:24" x14ac:dyDescent="0.25">
      <c r="P28" s="11"/>
      <c r="Q28">
        <f t="shared" si="20"/>
        <v>0</v>
      </c>
      <c r="R28" s="12"/>
      <c r="T28" s="12"/>
      <c r="U28" s="12"/>
      <c r="V28" s="11"/>
      <c r="W28" s="11"/>
      <c r="X28" s="11"/>
    </row>
    <row r="29" spans="7:24" x14ac:dyDescent="0.25">
      <c r="P29" s="11"/>
      <c r="Q29">
        <f t="shared" si="20"/>
        <v>0</v>
      </c>
      <c r="R29" s="11"/>
      <c r="T29" s="11"/>
      <c r="U29" s="11"/>
      <c r="V29" s="11"/>
      <c r="W29" s="11"/>
      <c r="X29" s="11"/>
    </row>
    <row r="30" spans="7:24" x14ac:dyDescent="0.25">
      <c r="P30" s="11"/>
      <c r="Q30">
        <f t="shared" si="20"/>
        <v>0</v>
      </c>
      <c r="R30" s="11"/>
      <c r="T30" s="11"/>
      <c r="U30" s="11"/>
      <c r="V30" s="11"/>
      <c r="W30" s="11"/>
      <c r="X30" s="11"/>
    </row>
    <row r="31" spans="7:24" x14ac:dyDescent="0.25">
      <c r="P31" s="11"/>
      <c r="Q31">
        <f t="shared" si="20"/>
        <v>0</v>
      </c>
      <c r="R31" s="11"/>
      <c r="T31" s="11"/>
      <c r="U31" s="11"/>
      <c r="V31" s="11"/>
      <c r="W31" s="11"/>
      <c r="X31" s="11"/>
    </row>
    <row r="32" spans="7:24" x14ac:dyDescent="0.25">
      <c r="P32" s="11"/>
      <c r="Q32">
        <f t="shared" si="20"/>
        <v>0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2024-06-01T05:12:42Z</dcterms:modified>
</cp:coreProperties>
</file>