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I14" i="1"/>
  <c r="E14" i="1"/>
  <c r="E9" i="1"/>
  <c r="E10" i="1"/>
  <c r="E11" i="1"/>
  <c r="E12" i="1"/>
  <c r="E13" i="1"/>
  <c r="E8" i="1"/>
  <c r="I9" i="1"/>
  <c r="I10" i="1"/>
  <c r="I11" i="1"/>
  <c r="I12" i="1"/>
  <c r="I13" i="1"/>
  <c r="I8" i="1"/>
  <c r="H9" i="1"/>
  <c r="H10" i="1"/>
  <c r="H11" i="1"/>
  <c r="H12" i="1"/>
  <c r="H13" i="1"/>
  <c r="G9" i="1"/>
  <c r="G10" i="1"/>
  <c r="G11" i="1"/>
  <c r="G12" i="1"/>
  <c r="G13" i="1"/>
  <c r="H8" i="1"/>
  <c r="G8" i="1"/>
  <c r="D9" i="1"/>
  <c r="D10" i="1"/>
  <c r="D11" i="1"/>
  <c r="D12" i="1"/>
  <c r="D13" i="1"/>
  <c r="D8" i="1"/>
  <c r="M8" i="1"/>
  <c r="M9" i="1" s="1"/>
  <c r="M6" i="1"/>
  <c r="M4" i="1"/>
  <c r="M3" i="1"/>
  <c r="M12" i="1" s="1"/>
  <c r="Q10" i="1"/>
  <c r="O9" i="1"/>
  <c r="L19" i="1"/>
  <c r="L8" i="1"/>
  <c r="L9" i="1" s="1"/>
  <c r="L6" i="1"/>
  <c r="L4" i="1"/>
  <c r="L3" i="1"/>
  <c r="L12" i="1" s="1"/>
  <c r="M10" i="1" l="1"/>
  <c r="M11" i="1" s="1"/>
  <c r="M13" i="1" s="1"/>
  <c r="M16" i="1" s="1"/>
  <c r="L10" i="1"/>
  <c r="L11" i="1" s="1"/>
  <c r="L13" i="1"/>
  <c r="L16" i="1" s="1"/>
  <c r="M17" i="1" l="1"/>
  <c r="M18" i="1"/>
  <c r="L20" i="1"/>
  <c r="L18" i="1"/>
  <c r="L17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<sst xmlns="http://schemas.openxmlformats.org/spreadsheetml/2006/main" count="24" uniqueCount="23">
  <si>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</si>
  <si>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</si>
  <si>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</si>
  <si>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</si>
  <si>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</si>
  <si>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</si>
  <si>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</si>
  <si>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</si>
  <si>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</si>
  <si>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</si>
  <si>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</si>
  <si>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</si>
  <si>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</si>
  <si>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</si>
  <si>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</si>
  <si>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</si>
  <si>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</si>
  <si>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Ha</t>
  </si>
  <si>
    <t>Ki</t>
  </si>
  <si>
    <t>P</t>
  </si>
  <si>
    <t>Bath</t>
  </si>
  <si>
    <t>WC</t>
  </si>
  <si>
    <t>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</si>
</sst>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S11" sqref="S11"/>
    </sheetView>
  </sheetViews>
  <sheetFormatPr defaultRowHeight="15" x14ac:dyDescent="0.25"/>
  <cols>
    <col min="2" max="6" width="0" hidden="1" customWidth="1"/>
    <col min="11" max="11" width="19.5703125" bestFit="1" customWidth="1"/>
    <col min="12" max="12" width="12.140625" hidden="1" customWidth="1"/>
    <col min="13" max="13" width="12.140625" bestFit="1" customWidth="1"/>
  </cols>
  <sheetData>
    <row r="1" spans="1:17" ht="16.5" x14ac:dyDescent="0.3">
      <c r="K1" s="1" t="s">
        <v>0</v>
      </c>
      <c r="L1" s="2">
        <v>14500</v>
      </c>
      <c r="M1" s="2">
        <v>14600</v>
      </c>
    </row>
    <row r="2" spans="1:17" ht="33" x14ac:dyDescent="0.3">
      <c r="K2" s="3" t="s">
        <v>1</v>
      </c>
      <c r="L2" s="2">
        <v>2800</v>
      </c>
      <c r="M2" s="2">
        <v>2800</v>
      </c>
    </row>
    <row r="3" spans="1:17" ht="16.5" x14ac:dyDescent="0.3">
      <c r="K3" s="1" t="s">
        <v>2</v>
      </c>
      <c r="L3" s="2">
        <f>L1-L2</f>
        <v>11700</v>
      </c>
      <c r="M3" s="2">
        <f>M1-M2</f>
        <v>11800</v>
      </c>
    </row>
    <row r="4" spans="1:17" ht="16.5" x14ac:dyDescent="0.3">
      <c r="K4" s="1" t="s">
        <v>3</v>
      </c>
      <c r="L4" s="2">
        <f>L2*1</f>
        <v>2800</v>
      </c>
      <c r="M4" s="2">
        <f>M2*1</f>
        <v>2800</v>
      </c>
    </row>
    <row r="5" spans="1:17" ht="16.5" x14ac:dyDescent="0.3">
      <c r="K5" s="1" t="s">
        <v>4</v>
      </c>
      <c r="L5" s="4">
        <v>21</v>
      </c>
      <c r="M5" s="4">
        <v>24</v>
      </c>
    </row>
    <row r="6" spans="1:17" ht="16.5" x14ac:dyDescent="0.3">
      <c r="K6" s="1" t="s">
        <v>5</v>
      </c>
      <c r="L6" s="4">
        <f>L7-L5</f>
        <v>39</v>
      </c>
      <c r="M6" s="4">
        <f>M7-M5</f>
        <v>36</v>
      </c>
    </row>
    <row r="7" spans="1:17" ht="16.5" x14ac:dyDescent="0.3">
      <c r="K7" s="1" t="s">
        <v>6</v>
      </c>
      <c r="L7" s="4">
        <v>60</v>
      </c>
      <c r="M7" s="4">
        <v>60</v>
      </c>
    </row>
    <row r="8" spans="1:17" ht="33" x14ac:dyDescent="0.3">
      <c r="A8" t="s">
        <v>17</v>
      </c>
      <c r="B8">
        <v>2.7</v>
      </c>
      <c r="C8">
        <v>3.94</v>
      </c>
      <c r="D8">
        <f>C8*B8</f>
        <v>10.638</v>
      </c>
      <c r="E8">
        <f>D8*10.764</f>
        <v>114.50743199999999</v>
      </c>
      <c r="F8">
        <v>3.28084</v>
      </c>
      <c r="G8" s="12">
        <f>F8*B8</f>
        <v>8.8582680000000007</v>
      </c>
      <c r="H8" s="12">
        <f>F8*C8</f>
        <v>12.926509599999999</v>
      </c>
      <c r="I8" s="12">
        <f>H8*G8</f>
        <v>114.50648634137281</v>
      </c>
      <c r="K8" s="3" t="s">
        <v>7</v>
      </c>
      <c r="L8" s="4">
        <f>90*L5/L7</f>
        <v>31.5</v>
      </c>
      <c r="M8" s="4">
        <f>90*M5/M7</f>
        <v>36</v>
      </c>
      <c r="O8">
        <v>34.4</v>
      </c>
      <c r="Q8">
        <v>2024</v>
      </c>
    </row>
    <row r="9" spans="1:17" ht="16.5" x14ac:dyDescent="0.3">
      <c r="A9" t="s">
        <v>18</v>
      </c>
      <c r="B9">
        <v>1.8</v>
      </c>
      <c r="C9">
        <v>2.52</v>
      </c>
      <c r="D9">
        <f t="shared" ref="D9:D13" si="0">C9*B9</f>
        <v>4.5360000000000005</v>
      </c>
      <c r="E9">
        <f t="shared" ref="E9:E13" si="1">D9*10.764</f>
        <v>48.825504000000002</v>
      </c>
      <c r="F9">
        <v>3.28084</v>
      </c>
      <c r="G9" s="12">
        <f t="shared" ref="G9:G13" si="2">F9*B9</f>
        <v>5.9055119999999999</v>
      </c>
      <c r="H9" s="12">
        <f t="shared" ref="H9:H13" si="3">F9*C9</f>
        <v>8.2677168000000005</v>
      </c>
      <c r="I9" s="12">
        <f t="shared" ref="I9:I13" si="4">H9*G9</f>
        <v>48.825100775001602</v>
      </c>
      <c r="K9" s="1"/>
      <c r="L9" s="5">
        <f>L8%</f>
        <v>0.315</v>
      </c>
      <c r="M9" s="5">
        <f>M8%</f>
        <v>0.36</v>
      </c>
      <c r="O9">
        <f>O8*10.764</f>
        <v>370.28159999999997</v>
      </c>
      <c r="Q9">
        <v>2000</v>
      </c>
    </row>
    <row r="10" spans="1:17" ht="16.5" x14ac:dyDescent="0.3">
      <c r="A10" t="s">
        <v>19</v>
      </c>
      <c r="B10">
        <v>2.1</v>
      </c>
      <c r="C10">
        <v>0.94</v>
      </c>
      <c r="D10">
        <f t="shared" si="0"/>
        <v>1.974</v>
      </c>
      <c r="E10">
        <f t="shared" si="1"/>
        <v>21.248135999999999</v>
      </c>
      <c r="F10">
        <v>3.28084</v>
      </c>
      <c r="G10" s="12">
        <f t="shared" si="2"/>
        <v>6.8897640000000004</v>
      </c>
      <c r="H10" s="12">
        <f t="shared" si="3"/>
        <v>3.0839895999999998</v>
      </c>
      <c r="I10" s="12">
        <f t="shared" si="4"/>
        <v>21.247960522454399</v>
      </c>
      <c r="K10" s="1" t="s">
        <v>8</v>
      </c>
      <c r="L10" s="2">
        <f>L4*L9</f>
        <v>882</v>
      </c>
      <c r="M10" s="2">
        <f>M4*M9</f>
        <v>1008</v>
      </c>
      <c r="Q10">
        <f>Q8-Q9</f>
        <v>24</v>
      </c>
    </row>
    <row r="11" spans="1:17" ht="16.5" x14ac:dyDescent="0.3">
      <c r="A11" t="s">
        <v>20</v>
      </c>
      <c r="B11">
        <v>0.93</v>
      </c>
      <c r="C11">
        <v>1.5</v>
      </c>
      <c r="D11">
        <f t="shared" si="0"/>
        <v>1.395</v>
      </c>
      <c r="E11">
        <f t="shared" si="1"/>
        <v>15.015779999999999</v>
      </c>
      <c r="F11">
        <v>3.28084</v>
      </c>
      <c r="G11" s="12">
        <f t="shared" si="2"/>
        <v>3.0511812000000003</v>
      </c>
      <c r="H11" s="12">
        <f t="shared" si="3"/>
        <v>4.9212600000000002</v>
      </c>
      <c r="I11" s="12">
        <f t="shared" si="4"/>
        <v>15.015655992312002</v>
      </c>
      <c r="K11" s="1" t="s">
        <v>9</v>
      </c>
      <c r="L11" s="2">
        <f>L4-L10</f>
        <v>1918</v>
      </c>
      <c r="M11" s="2">
        <f>M4-M10</f>
        <v>1792</v>
      </c>
    </row>
    <row r="12" spans="1:17" ht="16.5" x14ac:dyDescent="0.3">
      <c r="A12" t="s">
        <v>21</v>
      </c>
      <c r="B12">
        <v>1.2</v>
      </c>
      <c r="C12">
        <v>0.85</v>
      </c>
      <c r="D12">
        <f t="shared" si="0"/>
        <v>1.02</v>
      </c>
      <c r="E12">
        <f t="shared" si="1"/>
        <v>10.979279999999999</v>
      </c>
      <c r="F12">
        <v>3.28084</v>
      </c>
      <c r="G12" s="12">
        <f t="shared" si="2"/>
        <v>3.9370079999999996</v>
      </c>
      <c r="H12" s="12">
        <f t="shared" si="3"/>
        <v>2.7887139999999997</v>
      </c>
      <c r="I12" s="12">
        <f t="shared" si="4"/>
        <v>10.979189327711998</v>
      </c>
      <c r="K12" s="1" t="s">
        <v>2</v>
      </c>
      <c r="L12" s="2">
        <f>L3</f>
        <v>11700</v>
      </c>
      <c r="M12" s="2">
        <f>M3</f>
        <v>11800</v>
      </c>
    </row>
    <row r="13" spans="1:17" ht="16.5" x14ac:dyDescent="0.3">
      <c r="A13" t="s">
        <v>22</v>
      </c>
      <c r="B13">
        <v>2.6</v>
      </c>
      <c r="C13">
        <v>2.9</v>
      </c>
      <c r="D13">
        <f t="shared" si="0"/>
        <v>7.54</v>
      </c>
      <c r="E13">
        <f t="shared" si="1"/>
        <v>81.16055999999999</v>
      </c>
      <c r="F13">
        <v>3.28084</v>
      </c>
      <c r="G13" s="12">
        <f t="shared" si="2"/>
        <v>8.5301840000000002</v>
      </c>
      <c r="H13" s="12">
        <f t="shared" si="3"/>
        <v>9.5144359999999999</v>
      </c>
      <c r="I13" s="12">
        <f t="shared" si="4"/>
        <v>81.159889736224002</v>
      </c>
      <c r="K13" s="1" t="s">
        <v>10</v>
      </c>
      <c r="L13" s="2">
        <f>L12+L11</f>
        <v>13618</v>
      </c>
      <c r="M13" s="2">
        <f>M12+M11</f>
        <v>13592</v>
      </c>
    </row>
    <row r="14" spans="1:17" ht="16.5" x14ac:dyDescent="0.3">
      <c r="E14">
        <f>SUM(E8:E13)</f>
        <v>291.73669199999995</v>
      </c>
      <c r="G14" s="12"/>
      <c r="H14" s="12"/>
      <c r="I14" s="12">
        <f>SUM(I8:I13)</f>
        <v>291.73428269507679</v>
      </c>
      <c r="K14" s="1"/>
      <c r="L14" s="4"/>
      <c r="M14" s="4"/>
    </row>
    <row r="15" spans="1:17" ht="16.5" x14ac:dyDescent="0.3">
      <c r="K15" s="6" t="s">
        <v>11</v>
      </c>
      <c r="L15" s="7">
        <v>370</v>
      </c>
      <c r="M15" s="7">
        <v>370</v>
      </c>
    </row>
    <row r="16" spans="1:17" ht="16.5" x14ac:dyDescent="0.3">
      <c r="K16" s="6" t="s">
        <v>12</v>
      </c>
      <c r="L16" s="8">
        <f>L13*L15</f>
        <v>5038660</v>
      </c>
      <c r="M16" s="8">
        <f>M13*M15</f>
        <v>5029040</v>
      </c>
    </row>
    <row r="17" spans="11:13" ht="16.5" x14ac:dyDescent="0.3">
      <c r="K17" s="9" t="s">
        <v>13</v>
      </c>
      <c r="L17" s="10">
        <f>L16*90%</f>
        <v>4534794</v>
      </c>
      <c r="M17" s="10">
        <f>M16*90%</f>
        <v>4526136</v>
      </c>
    </row>
    <row r="18" spans="11:13" ht="16.5" x14ac:dyDescent="0.3">
      <c r="K18" s="9" t="s">
        <v>14</v>
      </c>
      <c r="L18" s="10">
        <f>L16*80%</f>
        <v>4030928</v>
      </c>
      <c r="M18" s="10">
        <f>M16*80%</f>
        <v>4023232</v>
      </c>
    </row>
    <row r="19" spans="11:13" ht="16.5" x14ac:dyDescent="0.3">
      <c r="K19" s="9" t="s">
        <v>15</v>
      </c>
      <c r="L19" s="10">
        <f>333.6*L2</f>
        <v>934080.00000000012</v>
      </c>
      <c r="M19" s="10">
        <f>370*M2</f>
        <v>1036000</v>
      </c>
    </row>
    <row r="20" spans="11:13" ht="16.5" x14ac:dyDescent="0.3">
      <c r="K20" s="11" t="s">
        <v>16</v>
      </c>
      <c r="L20" s="10">
        <f>L16*0.025/12</f>
        <v>10497.208333333334</v>
      </c>
      <c r="M20" s="10">
        <f>M16*0.03/12</f>
        <v>12572.599999999999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2024-06-01T07:08:45Z</dcterms:modified>
</cp:coreProperties>
</file>