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Sukhvinder Kaur karamjeet singh Bimbh\"/>
    </mc:Choice>
  </mc:AlternateContent>
  <xr:revisionPtr revIDLastSave="0" documentId="13_ncr:1_{98A67316-E067-41BC-857D-9AFDB516E91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32" i="4" l="1"/>
  <c r="R21" i="4" l="1"/>
  <c r="O18" i="4"/>
  <c r="V6" i="4"/>
  <c r="U6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2" i="4"/>
  <c r="O23" i="4"/>
  <c r="O22" i="4"/>
  <c r="Q6" i="4" l="1"/>
  <c r="S6" i="4"/>
  <c r="S5" i="4"/>
  <c r="Q5" i="4" s="1"/>
  <c r="Q4" i="4"/>
  <c r="S4" i="4"/>
  <c r="I22" i="4"/>
  <c r="I31" i="4"/>
  <c r="I20" i="4"/>
  <c r="J19" i="4"/>
  <c r="J18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<sst xmlns="http://schemas.openxmlformats.org/spreadsheetml/2006/main" count="31" uniqueCount="28">
  <si>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</si>
  <si>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</si>
  <si>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</si>
  <si>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</si>
  <si>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</si>
  <si>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</si>
  <si>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</si>
  <si>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</si>
  <si>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</si>
  <si>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</si>
  <si>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</si>
  <si>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</si>
  <si>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</si>
  <si>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808, 8th Floor, Aniruddha Pooja, Plot No. 9, Village - Ulwe, Navi Mumbai</t>
  </si>
  <si>
    <t>ca</t>
  </si>
  <si>
    <t>open bal</t>
  </si>
  <si>
    <t>rate</t>
  </si>
  <si>
    <t>fmv</t>
  </si>
  <si>
    <t>agreement  - 15.05.2024</t>
  </si>
  <si>
    <t>av</t>
  </si>
  <si>
    <t>rd</t>
  </si>
  <si>
    <t>sd</t>
  </si>
  <si>
    <t>bv</t>
  </si>
  <si>
    <t>05.04.24</t>
  </si>
  <si>
    <t>14.03.24</t>
  </si>
  <si>
    <t>21.03.24</t>
  </si>
  <si>
    <t>8900 + 50/- floor rise</t>
  </si>
  <si>
    <t>incl 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</si>
</sst>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231890</xdr:colOff>
      <xdr:row>15</xdr:row>
      <xdr:rowOff>66674</xdr:rowOff>
    </xdr:from>
    <xdr:to>
      <xdr:col>25</xdr:col>
      <xdr:colOff>210735</xdr:colOff>
      <xdr:row>31</xdr:row>
      <xdr:rowOff>181959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CB11C9-356C-43A7-B4B1-B20B8F0F6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9915" y="3495674"/>
          <a:ext cx="3807895" cy="31632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229908</xdr:colOff>
      <xdr:row>47</xdr:row>
      <xdr:rowOff>20239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F13CB8-09F6-4282-953A-6AC8382CD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73908" cy="8516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191803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C66437-30A4-4F9C-A0AD-659D5E692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35803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B96D3A-887F-4C94-88E5-B89D2D01B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452CD4-3D2D-4871-8DB0-46B406A49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F545B7-F7A4-4E12-A9FF-7BF9F4386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T18" sqref="T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628</v>
      </c>
      <c r="C2" s="4">
        <f>B2*1.1</f>
        <v>690.80000000000007</v>
      </c>
      <c r="D2" s="4">
        <f t="shared" ref="D2:D13" si="2">C2*1.2</f>
        <v>828.96</v>
      </c>
      <c r="E2" s="5">
        <f t="shared" ref="E2:E13" si="3">R2</f>
        <v>10800000</v>
      </c>
      <c r="F2" s="15">
        <f t="shared" ref="F2:F13" si="4">ROUND((E2/B2),0)</f>
        <v>17197</v>
      </c>
      <c r="G2" s="10">
        <f t="shared" ref="G2:G13" si="5">ROUND((E2/C2),0)</f>
        <v>15634</v>
      </c>
      <c r="H2" s="10">
        <f t="shared" ref="H2:H13" si="6">ROUND((E2/D2),0)</f>
        <v>13028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628</v>
      </c>
      <c r="R2" s="2">
        <v>10800000</v>
      </c>
      <c r="S2" s="8"/>
      <c r="T2" s="8"/>
    </row>
    <row r="3" spans="1:22" x14ac:dyDescent="0.25">
      <c r="A3" s="4">
        <f t="shared" si="0"/>
        <v>0</v>
      </c>
      <c r="B3" s="4">
        <f t="shared" si="1"/>
        <v>628</v>
      </c>
      <c r="C3" s="4">
        <f t="shared" ref="C3:C15" si="9">B3*1.1</f>
        <v>690.80000000000007</v>
      </c>
      <c r="D3" s="4">
        <f t="shared" si="2"/>
        <v>828.96</v>
      </c>
      <c r="E3" s="5">
        <f t="shared" si="3"/>
        <v>9748000</v>
      </c>
      <c r="F3" s="15">
        <f t="shared" si="4"/>
        <v>15522</v>
      </c>
      <c r="G3" s="10">
        <f t="shared" si="5"/>
        <v>14111</v>
      </c>
      <c r="H3" s="10">
        <f t="shared" si="6"/>
        <v>11759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628</v>
      </c>
      <c r="R3" s="2">
        <v>9748000</v>
      </c>
      <c r="S3" s="8"/>
      <c r="T3" s="8"/>
    </row>
    <row r="4" spans="1:22" x14ac:dyDescent="0.25">
      <c r="A4" s="4">
        <f t="shared" si="0"/>
        <v>0</v>
      </c>
      <c r="B4" s="4">
        <f t="shared" si="1"/>
        <v>628.21933200000001</v>
      </c>
      <c r="C4" s="4">
        <f t="shared" si="9"/>
        <v>691.04126520000011</v>
      </c>
      <c r="D4" s="4">
        <f t="shared" si="2"/>
        <v>829.24951824000016</v>
      </c>
      <c r="E4" s="5">
        <f t="shared" si="3"/>
        <v>6000000</v>
      </c>
      <c r="F4" s="10">
        <f t="shared" si="4"/>
        <v>9551</v>
      </c>
      <c r="G4" s="10">
        <f t="shared" si="5"/>
        <v>8683</v>
      </c>
      <c r="H4" s="10">
        <f t="shared" si="6"/>
        <v>7235</v>
      </c>
      <c r="I4" s="4" t="e">
        <f>#REF!</f>
        <v>#REF!</v>
      </c>
      <c r="J4" s="4">
        <f t="shared" si="7"/>
        <v>58.363</v>
      </c>
      <c r="O4">
        <v>0</v>
      </c>
      <c r="P4">
        <f t="shared" si="8"/>
        <v>0</v>
      </c>
      <c r="Q4">
        <f>S4*10.764</f>
        <v>628.21933200000001</v>
      </c>
      <c r="R4" s="2">
        <v>6000000</v>
      </c>
      <c r="S4" s="8">
        <f>52.563+2.9+2.9</f>
        <v>58.363</v>
      </c>
      <c r="T4" s="8" t="s">
        <v>23</v>
      </c>
    </row>
    <row r="5" spans="1:22" x14ac:dyDescent="0.25">
      <c r="A5" s="4">
        <f t="shared" si="0"/>
        <v>0</v>
      </c>
      <c r="B5" s="4">
        <f t="shared" si="1"/>
        <v>628.21933200000001</v>
      </c>
      <c r="C5" s="4">
        <f t="shared" si="9"/>
        <v>691.04126520000011</v>
      </c>
      <c r="D5" s="4">
        <f t="shared" si="2"/>
        <v>829.24951824000016</v>
      </c>
      <c r="E5" s="5">
        <f t="shared" si="3"/>
        <v>5985450</v>
      </c>
      <c r="F5" s="10">
        <f t="shared" si="4"/>
        <v>9528</v>
      </c>
      <c r="G5" s="10">
        <f t="shared" si="5"/>
        <v>8661</v>
      </c>
      <c r="H5" s="10">
        <f t="shared" si="6"/>
        <v>7218</v>
      </c>
      <c r="I5" s="4" t="e">
        <f>#REF!</f>
        <v>#REF!</v>
      </c>
      <c r="J5" s="4">
        <f t="shared" si="7"/>
        <v>58.363</v>
      </c>
      <c r="O5">
        <v>0</v>
      </c>
      <c r="P5">
        <f t="shared" si="8"/>
        <v>0</v>
      </c>
      <c r="Q5">
        <f>S5*10.764</f>
        <v>628.21933200000001</v>
      </c>
      <c r="R5" s="2">
        <v>5985450</v>
      </c>
      <c r="S5" s="8">
        <f>52.563+2.9+2.9</f>
        <v>58.363</v>
      </c>
      <c r="T5" s="8" t="s">
        <v>24</v>
      </c>
    </row>
    <row r="6" spans="1:22" x14ac:dyDescent="0.25">
      <c r="A6" s="4">
        <f t="shared" si="0"/>
        <v>0</v>
      </c>
      <c r="B6" s="4">
        <f t="shared" si="1"/>
        <v>418.53661199999999</v>
      </c>
      <c r="C6" s="4">
        <f t="shared" si="9"/>
        <v>460.39027320000002</v>
      </c>
      <c r="D6" s="4">
        <f t="shared" si="2"/>
        <v>552.46832784000003</v>
      </c>
      <c r="E6" s="5">
        <f t="shared" si="3"/>
        <v>4400000</v>
      </c>
      <c r="F6" s="15">
        <f t="shared" si="4"/>
        <v>10513</v>
      </c>
      <c r="G6" s="10">
        <f t="shared" si="5"/>
        <v>9557</v>
      </c>
      <c r="H6" s="10">
        <f t="shared" si="6"/>
        <v>7964</v>
      </c>
      <c r="I6" s="4" t="e">
        <f>#REF!</f>
        <v>#REF!</v>
      </c>
      <c r="J6" s="4">
        <f t="shared" si="7"/>
        <v>38.883000000000003</v>
      </c>
      <c r="O6">
        <v>0</v>
      </c>
      <c r="P6">
        <f t="shared" si="8"/>
        <v>0</v>
      </c>
      <c r="Q6">
        <f>S6*10.764</f>
        <v>418.53661199999999</v>
      </c>
      <c r="R6" s="2">
        <v>4400000</v>
      </c>
      <c r="S6" s="8">
        <f>35.103+3.78</f>
        <v>38.883000000000003</v>
      </c>
      <c r="T6" s="8" t="s">
        <v>25</v>
      </c>
      <c r="U6" s="2">
        <f>R6+264000+30000</f>
        <v>4694000</v>
      </c>
      <c r="V6">
        <f>U6/Q6</f>
        <v>11215.267351569233</v>
      </c>
    </row>
    <row r="7" spans="1:22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12" si="10">P7/1.2</f>
        <v>0</v>
      </c>
      <c r="R7" s="2">
        <v>0</v>
      </c>
      <c r="S7" s="8"/>
      <c r="T7" s="8"/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593</v>
      </c>
      <c r="J18">
        <f>55.08*10.764</f>
        <v>592.8811199999999</v>
      </c>
      <c r="O18">
        <f>55.08+2.9</f>
        <v>57.98</v>
      </c>
    </row>
    <row r="19" spans="7:24" x14ac:dyDescent="0.25">
      <c r="H19" t="s">
        <v>15</v>
      </c>
      <c r="I19">
        <v>31</v>
      </c>
      <c r="J19">
        <f>2.9*10.764</f>
        <v>31.215599999999998</v>
      </c>
    </row>
    <row r="20" spans="7:24" x14ac:dyDescent="0.25">
      <c r="I20">
        <f>I19+I18</f>
        <v>624</v>
      </c>
      <c r="O20">
        <v>1150</v>
      </c>
    </row>
    <row r="21" spans="7:24" x14ac:dyDescent="0.25">
      <c r="H21" t="s">
        <v>16</v>
      </c>
      <c r="I21">
        <v>12800</v>
      </c>
      <c r="O21">
        <v>9000</v>
      </c>
      <c r="P21" t="s">
        <v>26</v>
      </c>
      <c r="R21">
        <f>8900+250</f>
        <v>9150</v>
      </c>
    </row>
    <row r="22" spans="7:24" x14ac:dyDescent="0.25">
      <c r="G22" s="6"/>
      <c r="H22" s="6" t="s">
        <v>17</v>
      </c>
      <c r="I22">
        <f>I21*I20</f>
        <v>7987200</v>
      </c>
      <c r="J22" t="s">
        <v>27</v>
      </c>
      <c r="O22">
        <f>O21*O20</f>
        <v>10350000</v>
      </c>
    </row>
    <row r="23" spans="7:24" x14ac:dyDescent="0.25">
      <c r="O23">
        <f>O22/I20</f>
        <v>16586.538461538461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18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19</v>
      </c>
      <c r="I28">
        <v>6800000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20</v>
      </c>
      <c r="I29">
        <v>408000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21</v>
      </c>
      <c r="I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22</v>
      </c>
      <c r="I31">
        <f>SUM(I28:I30)</f>
        <v>7238000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I32">
        <f>I31*1.1</f>
        <v>7961800.0000000009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2024-05-30T05:23:35Z</dcterms:modified>
</cp:coreProperties>
</file>