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May 2024\VISHAL HARISH GOHIL - BOI\"/>
    </mc:Choice>
  </mc:AlternateContent>
  <xr:revisionPtr revIDLastSave="0" documentId="13_ncr:1_{82A203DE-E6B5-4074-8481-45531D886300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X11" i="18" l="1"/>
  <c r="W27" i="4" l="1"/>
  <c r="P8" i="4" l="1"/>
  <c r="Q8" i="4" s="1"/>
  <c r="B8" i="4" s="1"/>
  <c r="C8" i="4" s="1"/>
  <c r="D8" i="4" s="1"/>
  <c r="J8" i="4"/>
  <c r="I8" i="4"/>
  <c r="E8" i="4"/>
  <c r="H8" i="4" s="1"/>
  <c r="A8" i="4"/>
  <c r="P7" i="4"/>
  <c r="Q7" i="4" s="1"/>
  <c r="B7" i="4" s="1"/>
  <c r="C7" i="4" s="1"/>
  <c r="D7" i="4" s="1"/>
  <c r="J7" i="4"/>
  <c r="I7" i="4"/>
  <c r="E7" i="4"/>
  <c r="A7" i="4"/>
  <c r="P20" i="4"/>
  <c r="Q20" i="4" s="1"/>
  <c r="B20" i="4" s="1"/>
  <c r="C20" i="4" s="1"/>
  <c r="D20" i="4" s="1"/>
  <c r="J20" i="4"/>
  <c r="I20" i="4"/>
  <c r="E20" i="4"/>
  <c r="H20" i="4" s="1"/>
  <c r="A20" i="4"/>
  <c r="P19" i="4"/>
  <c r="Q19" i="4" s="1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6" i="4"/>
  <c r="Q6" i="4" s="1"/>
  <c r="B6" i="4" s="1"/>
  <c r="C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Q3" i="4"/>
  <c r="B3" i="4" s="1"/>
  <c r="C3" i="4" s="1"/>
  <c r="D3" i="4" s="1"/>
  <c r="J3" i="4"/>
  <c r="I3" i="4"/>
  <c r="E3" i="4"/>
  <c r="A3" i="4"/>
  <c r="H7" i="4" l="1"/>
  <c r="F7" i="4"/>
  <c r="F8" i="4"/>
  <c r="G7" i="4"/>
  <c r="G8" i="4"/>
  <c r="H5" i="4"/>
  <c r="H18" i="4"/>
  <c r="H19" i="4"/>
  <c r="G5" i="4"/>
  <c r="F18" i="4"/>
  <c r="F19" i="4"/>
  <c r="F20" i="4"/>
  <c r="G18" i="4"/>
  <c r="G19" i="4"/>
  <c r="G20" i="4"/>
  <c r="H4" i="4"/>
  <c r="F6" i="4"/>
  <c r="H3" i="4"/>
  <c r="D6" i="4"/>
  <c r="H6" i="4" s="1"/>
  <c r="G6" i="4"/>
  <c r="F3" i="4"/>
  <c r="F4" i="4"/>
  <c r="F5" i="4"/>
  <c r="G3" i="4"/>
  <c r="G4" i="4"/>
  <c r="P12" i="4"/>
  <c r="Q12" i="4" s="1"/>
  <c r="B12" i="4" s="1"/>
  <c r="C12" i="4" s="1"/>
  <c r="D12" i="4" s="1"/>
  <c r="J12" i="4"/>
  <c r="I12" i="4"/>
  <c r="E12" i="4"/>
  <c r="A12" i="4"/>
  <c r="P24" i="4"/>
  <c r="Q24" i="4" s="1"/>
  <c r="B24" i="4" s="1"/>
  <c r="C24" i="4" s="1"/>
  <c r="D24" i="4" s="1"/>
  <c r="J24" i="4"/>
  <c r="I24" i="4"/>
  <c r="E24" i="4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Q17" i="4"/>
  <c r="B17" i="4" s="1"/>
  <c r="C17" i="4" s="1"/>
  <c r="D17" i="4" s="1"/>
  <c r="J17" i="4"/>
  <c r="I17" i="4"/>
  <c r="E17" i="4"/>
  <c r="A17" i="4"/>
  <c r="P16" i="4"/>
  <c r="B16" i="4" s="1"/>
  <c r="C16" i="4" s="1"/>
  <c r="J16" i="4"/>
  <c r="I16" i="4"/>
  <c r="E16" i="4"/>
  <c r="A16" i="4"/>
  <c r="B15" i="4"/>
  <c r="C15" i="4" s="1"/>
  <c r="D15" i="4" s="1"/>
  <c r="J15" i="4"/>
  <c r="I15" i="4"/>
  <c r="E15" i="4"/>
  <c r="A15" i="4"/>
  <c r="P13" i="4"/>
  <c r="Q13" i="4" s="1"/>
  <c r="B13" i="4" s="1"/>
  <c r="C13" i="4" s="1"/>
  <c r="J13" i="4"/>
  <c r="I13" i="4"/>
  <c r="E13" i="4"/>
  <c r="A13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9" i="4"/>
  <c r="Q9" i="4" s="1"/>
  <c r="B9" i="4" s="1"/>
  <c r="C9" i="4" s="1"/>
  <c r="J9" i="4"/>
  <c r="I9" i="4"/>
  <c r="E9" i="4"/>
  <c r="A9" i="4"/>
  <c r="F9" i="4" l="1"/>
  <c r="H23" i="4"/>
  <c r="F13" i="4"/>
  <c r="H22" i="4"/>
  <c r="H12" i="4"/>
  <c r="F12" i="4"/>
  <c r="G12" i="4"/>
  <c r="H15" i="4"/>
  <c r="H17" i="4"/>
  <c r="H24" i="4"/>
  <c r="H21" i="4"/>
  <c r="D16" i="4"/>
  <c r="H16" i="4" s="1"/>
  <c r="G16" i="4"/>
  <c r="F15" i="4"/>
  <c r="F16" i="4"/>
  <c r="F17" i="4"/>
  <c r="F21" i="4"/>
  <c r="F22" i="4"/>
  <c r="F23" i="4"/>
  <c r="F24" i="4"/>
  <c r="G17" i="4"/>
  <c r="G21" i="4"/>
  <c r="G22" i="4"/>
  <c r="G23" i="4"/>
  <c r="G24" i="4"/>
  <c r="G15" i="4"/>
  <c r="D10" i="4"/>
  <c r="H10" i="4" s="1"/>
  <c r="G10" i="4"/>
  <c r="F10" i="4"/>
  <c r="D11" i="4"/>
  <c r="H11" i="4" s="1"/>
  <c r="G11" i="4"/>
  <c r="F11" i="4"/>
  <c r="D9" i="4"/>
  <c r="H9" i="4" s="1"/>
  <c r="G9" i="4"/>
  <c r="D13" i="4"/>
  <c r="H13" i="4" s="1"/>
  <c r="G13" i="4"/>
  <c r="R35" i="4"/>
  <c r="Q35" i="4"/>
  <c r="W45" i="4"/>
  <c r="W29" i="4"/>
  <c r="W32" i="4" s="1"/>
  <c r="W33" i="4" s="1"/>
  <c r="W28" i="4"/>
  <c r="W36" i="4"/>
  <c r="S35" i="4" l="1"/>
  <c r="S36" i="4" s="1"/>
  <c r="S38" i="4" s="1"/>
  <c r="W30" i="4"/>
  <c r="W34" i="4"/>
  <c r="W35" i="4" s="1"/>
  <c r="W38" i="4" s="1"/>
  <c r="W41" i="4" s="1"/>
  <c r="W42" i="4" l="1"/>
  <c r="X41" i="4"/>
  <c r="S37" i="4"/>
  <c r="W47" i="4" l="1"/>
  <c r="W43" i="4"/>
</calcChain>
</file>

<file path=xl/sharedStrings.xml><?xml version="1.0" encoding="utf-8"?>
<sst xmlns="http://schemas.openxmlformats.org/spreadsheetml/2006/main" count="49" uniqueCount="41">
  <si>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</si>
  <si>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</si>
  <si>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</si>
  <si>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</si>
  <si>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</si>
  <si>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</si>
  <si>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</si>
  <si>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</si>
  <si>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</si>
  <si>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</si>
  <si>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</si>
  <si>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</si>
  <si>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</si>
  <si>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</si>
  <si>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</si>
  <si>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</si>
  <si>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</si>
  <si>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</si>
  <si>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</si>
  <si>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</si>
  <si>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</si>
  <si>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</si>
  <si>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</si>
  <si>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</si>
  <si>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</si>
  <si>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</si>
  <si>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</si>
  <si>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</si>
  <si>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</si>
  <si>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</si>
  <si>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</si>
  <si>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</si>
  <si>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</si>
  <si>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</si>
  <si>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</si>
  <si>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</si>
  <si>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</si>
  <si>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Bank Of India ( Thane Main Branch ) - MR. VISHAL HARISH GOHIL &amp; MRS. KRUTI VISHAL GHOIL</t>
  </si>
  <si>
    <t>Agree BUA</t>
  </si>
  <si>
    <t>rate on BUA</t>
  </si>
  <si>
    <t>As per 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</si>
</sst>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43" fontId="11" fillId="0" borderId="1" xfId="0" applyNumberFormat="1" applyFont="1" applyBorder="1"/>
    <xf numFmtId="0" fontId="0" fillId="3" borderId="0" xfId="0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561975</xdr:colOff>
      <xdr:row>0</xdr:row>
      <xdr:rowOff>123825</xdr:rowOff>
    </xdr:from>
    <xdr:to>
      <xdr:col>15</xdr:col>
      <xdr:colOff>58356</xdr:colOff>
      <xdr:row>42</xdr:row>
      <xdr:rowOff>10589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B4793B1-388B-4DCA-9636-2BCBC52C2F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1975" y="123825"/>
          <a:ext cx="8640381" cy="762106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13</xdr:col>
      <xdr:colOff>248706</xdr:colOff>
      <xdr:row>51</xdr:row>
      <xdr:rowOff>172670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E4FF49D-0836-4F40-950E-CA960659A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7563906" cy="874517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220297</xdr:colOff>
      <xdr:row>36</xdr:row>
      <xdr:rowOff>77141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2100697-CC1D-4E11-B9CF-AD14B270F1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54697" cy="674464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182191</xdr:colOff>
      <xdr:row>41</xdr:row>
      <xdr:rowOff>124859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F2AB4F9-CB7A-4D0B-9674-6643D5CD58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16591" cy="741148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12</xdr:col>
      <xdr:colOff>324916</xdr:colOff>
      <xdr:row>52</xdr:row>
      <xdr:rowOff>77407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0B2DA35-8A4E-43B2-9B38-2B01F37F2E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7640116" cy="864990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229823</xdr:colOff>
      <xdr:row>33</xdr:row>
      <xdr:rowOff>105667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0E536E-627C-46B5-A327-9E882EF95B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64223" cy="63921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47"/>
  <sheetViews>
    <sheetView tabSelected="1" topLeftCell="C19" zoomScaleNormal="100" workbookViewId="0">
      <selection activeCell="X39" sqref="X39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6.285156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8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2" t="s">
        <v>35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/>
      <c r="T2"/>
    </row>
    <row r="3" spans="1:20" s="41" customFormat="1" x14ac:dyDescent="0.25">
      <c r="A3" s="45">
        <f t="shared" ref="A3:A8" si="0">N3</f>
        <v>0</v>
      </c>
      <c r="B3" s="45">
        <f t="shared" ref="B3:B8" si="1">Q3</f>
        <v>791.66666666666674</v>
      </c>
      <c r="C3" s="45">
        <f t="shared" ref="C3:C8" si="2">B3*1.2</f>
        <v>950</v>
      </c>
      <c r="D3" s="45">
        <f t="shared" ref="D3:D8" si="3">C3*1.2</f>
        <v>1140</v>
      </c>
      <c r="E3" s="46">
        <f t="shared" ref="E3:E8" si="4">R3</f>
        <v>14000000</v>
      </c>
      <c r="F3" s="45">
        <f t="shared" ref="F3:F8" si="5">ROUND((E3/B3),0)</f>
        <v>17684</v>
      </c>
      <c r="G3" s="45">
        <f t="shared" ref="G3:G8" si="6">ROUND((E3/C3),0)</f>
        <v>14737</v>
      </c>
      <c r="H3" s="45">
        <f t="shared" ref="H3:H8" si="7">ROUND((E3/D3),0)</f>
        <v>12281</v>
      </c>
      <c r="I3" s="45" t="e">
        <f>#REF!</f>
        <v>#REF!</v>
      </c>
      <c r="J3" s="45">
        <f t="shared" ref="J3:J8" si="8">S3</f>
        <v>0</v>
      </c>
      <c r="O3" s="41">
        <v>0</v>
      </c>
      <c r="P3" s="41">
        <v>950</v>
      </c>
      <c r="Q3" s="41">
        <f t="shared" ref="Q3:Q8" si="9">P3/1.2</f>
        <v>791.66666666666674</v>
      </c>
      <c r="R3" s="47">
        <v>14000000</v>
      </c>
    </row>
    <row r="4" spans="1:20" x14ac:dyDescent="0.25">
      <c r="A4" s="4">
        <f t="shared" si="0"/>
        <v>0</v>
      </c>
      <c r="B4" s="4">
        <f t="shared" si="1"/>
        <v>791.66666666666674</v>
      </c>
      <c r="C4" s="4">
        <f t="shared" si="2"/>
        <v>950</v>
      </c>
      <c r="D4" s="4">
        <f t="shared" si="3"/>
        <v>1140</v>
      </c>
      <c r="E4" s="5">
        <f t="shared" si="4"/>
        <v>12000000</v>
      </c>
      <c r="F4" s="9">
        <f t="shared" si="5"/>
        <v>15158</v>
      </c>
      <c r="G4" s="9">
        <f t="shared" si="6"/>
        <v>12632</v>
      </c>
      <c r="H4" s="9">
        <f t="shared" si="7"/>
        <v>10526</v>
      </c>
      <c r="I4" s="4" t="e">
        <f>#REF!</f>
        <v>#REF!</v>
      </c>
      <c r="J4" s="4">
        <f t="shared" si="8"/>
        <v>0</v>
      </c>
      <c r="O4">
        <v>0</v>
      </c>
      <c r="P4">
        <v>950</v>
      </c>
      <c r="Q4">
        <f t="shared" si="9"/>
        <v>791.66666666666674</v>
      </c>
      <c r="R4" s="2">
        <v>12000000</v>
      </c>
    </row>
    <row r="5" spans="1:20" x14ac:dyDescent="0.2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9" t="e">
        <f t="shared" si="5"/>
        <v>#DIV/0!</v>
      </c>
      <c r="G5" s="9" t="e">
        <f t="shared" si="6"/>
        <v>#DIV/0!</v>
      </c>
      <c r="H5" s="9" t="e">
        <f t="shared" si="7"/>
        <v>#DIV/0!</v>
      </c>
      <c r="I5" s="4" t="e">
        <f>#REF!</f>
        <v>#REF!</v>
      </c>
      <c r="J5" s="4">
        <f t="shared" si="8"/>
        <v>0</v>
      </c>
      <c r="O5">
        <v>0</v>
      </c>
      <c r="P5">
        <f t="shared" ref="P5:P8" si="10">O5/1.2</f>
        <v>0</v>
      </c>
      <c r="Q5">
        <f t="shared" si="9"/>
        <v>0</v>
      </c>
      <c r="R5" s="2">
        <v>0</v>
      </c>
    </row>
    <row r="6" spans="1:20" x14ac:dyDescent="0.2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9" t="e">
        <f t="shared" si="5"/>
        <v>#DIV/0!</v>
      </c>
      <c r="G6" s="9" t="e">
        <f t="shared" si="6"/>
        <v>#DIV/0!</v>
      </c>
      <c r="H6" s="9" t="e">
        <f t="shared" si="7"/>
        <v>#DIV/0!</v>
      </c>
      <c r="I6" s="4" t="e">
        <f>#REF!</f>
        <v>#REF!</v>
      </c>
      <c r="J6" s="4">
        <f t="shared" si="8"/>
        <v>0</v>
      </c>
      <c r="O6">
        <v>0</v>
      </c>
      <c r="P6">
        <f t="shared" si="10"/>
        <v>0</v>
      </c>
      <c r="Q6">
        <f t="shared" si="9"/>
        <v>0</v>
      </c>
      <c r="R6" s="2">
        <v>0</v>
      </c>
    </row>
    <row r="7" spans="1:20" x14ac:dyDescent="0.2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9" t="e">
        <f t="shared" si="5"/>
        <v>#DIV/0!</v>
      </c>
      <c r="G7" s="9" t="e">
        <f t="shared" si="6"/>
        <v>#DIV/0!</v>
      </c>
      <c r="H7" s="9" t="e">
        <f t="shared" si="7"/>
        <v>#DIV/0!</v>
      </c>
      <c r="I7" s="4" t="e">
        <f>#REF!</f>
        <v>#REF!</v>
      </c>
      <c r="J7" s="4">
        <f t="shared" si="8"/>
        <v>0</v>
      </c>
      <c r="O7">
        <v>0</v>
      </c>
      <c r="P7">
        <f t="shared" si="10"/>
        <v>0</v>
      </c>
      <c r="Q7">
        <f t="shared" si="9"/>
        <v>0</v>
      </c>
      <c r="R7" s="2">
        <v>0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9" t="e">
        <f t="shared" si="5"/>
        <v>#DIV/0!</v>
      </c>
      <c r="G8" s="9" t="e">
        <f t="shared" si="6"/>
        <v>#DIV/0!</v>
      </c>
      <c r="H8" s="9" t="e">
        <f t="shared" si="7"/>
        <v>#DIV/0!</v>
      </c>
      <c r="I8" s="4" t="e">
        <f>#REF!</f>
        <v>#REF!</v>
      </c>
      <c r="J8" s="4">
        <f t="shared" si="8"/>
        <v>0</v>
      </c>
      <c r="O8">
        <v>0</v>
      </c>
      <c r="P8">
        <f t="shared" si="10"/>
        <v>0</v>
      </c>
      <c r="Q8">
        <f t="shared" si="9"/>
        <v>0</v>
      </c>
      <c r="R8" s="2">
        <v>0</v>
      </c>
    </row>
    <row r="9" spans="1:20" x14ac:dyDescent="0.25">
      <c r="A9" s="4">
        <f t="shared" ref="A9:A13" si="11">N9</f>
        <v>0</v>
      </c>
      <c r="B9" s="4">
        <f t="shared" ref="B9:B13" si="12">Q9</f>
        <v>0</v>
      </c>
      <c r="C9" s="4">
        <f t="shared" ref="C9:C13" si="13">B9*1.2</f>
        <v>0</v>
      </c>
      <c r="D9" s="4">
        <f t="shared" ref="D9:D13" si="14">C9*1.2</f>
        <v>0</v>
      </c>
      <c r="E9" s="5">
        <f t="shared" ref="E9:E13" si="15">R9</f>
        <v>0</v>
      </c>
      <c r="F9" s="9" t="e">
        <f t="shared" ref="F9:F13" si="16">ROUND((E9/B9),0)</f>
        <v>#DIV/0!</v>
      </c>
      <c r="G9" s="9" t="e">
        <f t="shared" ref="G9:G13" si="17">ROUND((E9/C9),0)</f>
        <v>#DIV/0!</v>
      </c>
      <c r="H9" s="9" t="e">
        <f t="shared" ref="H9:H13" si="18">ROUND((E9/D9),0)</f>
        <v>#DIV/0!</v>
      </c>
      <c r="I9" s="4" t="e">
        <f>#REF!</f>
        <v>#REF!</v>
      </c>
      <c r="J9" s="4">
        <f t="shared" ref="J9:J13" si="19">S9</f>
        <v>0</v>
      </c>
      <c r="O9">
        <v>0</v>
      </c>
      <c r="P9">
        <f t="shared" ref="P9:Q13" si="20">O9/1.2</f>
        <v>0</v>
      </c>
      <c r="Q9">
        <f t="shared" si="20"/>
        <v>0</v>
      </c>
      <c r="R9" s="2">
        <v>0</v>
      </c>
    </row>
    <row r="10" spans="1:20" x14ac:dyDescent="0.25">
      <c r="A10" s="4">
        <f t="shared" si="11"/>
        <v>0</v>
      </c>
      <c r="B10" s="4">
        <f t="shared" si="12"/>
        <v>0</v>
      </c>
      <c r="C10" s="4">
        <f t="shared" si="13"/>
        <v>0</v>
      </c>
      <c r="D10" s="4">
        <f t="shared" si="14"/>
        <v>0</v>
      </c>
      <c r="E10" s="5">
        <f t="shared" si="15"/>
        <v>0</v>
      </c>
      <c r="F10" s="9" t="e">
        <f t="shared" si="16"/>
        <v>#DIV/0!</v>
      </c>
      <c r="G10" s="9" t="e">
        <f t="shared" si="17"/>
        <v>#DIV/0!</v>
      </c>
      <c r="H10" s="9" t="e">
        <f t="shared" si="18"/>
        <v>#DIV/0!</v>
      </c>
      <c r="I10" s="4" t="e">
        <f>#REF!</f>
        <v>#REF!</v>
      </c>
      <c r="J10" s="4">
        <f t="shared" si="19"/>
        <v>0</v>
      </c>
      <c r="O10">
        <v>0</v>
      </c>
      <c r="P10">
        <f t="shared" si="20"/>
        <v>0</v>
      </c>
      <c r="Q10">
        <f t="shared" si="20"/>
        <v>0</v>
      </c>
      <c r="R10" s="2">
        <v>0</v>
      </c>
    </row>
    <row r="11" spans="1:20" x14ac:dyDescent="0.25">
      <c r="A11" s="4">
        <f t="shared" si="11"/>
        <v>0</v>
      </c>
      <c r="B11" s="4">
        <f t="shared" si="12"/>
        <v>0</v>
      </c>
      <c r="C11" s="4">
        <f t="shared" si="13"/>
        <v>0</v>
      </c>
      <c r="D11" s="4">
        <f t="shared" si="14"/>
        <v>0</v>
      </c>
      <c r="E11" s="5">
        <f t="shared" si="15"/>
        <v>0</v>
      </c>
      <c r="F11" s="9" t="e">
        <f t="shared" si="16"/>
        <v>#DIV/0!</v>
      </c>
      <c r="G11" s="9" t="e">
        <f t="shared" si="17"/>
        <v>#DIV/0!</v>
      </c>
      <c r="H11" s="9" t="e">
        <f t="shared" si="18"/>
        <v>#DIV/0!</v>
      </c>
      <c r="I11" s="4" t="e">
        <f>#REF!</f>
        <v>#REF!</v>
      </c>
      <c r="J11" s="4">
        <f t="shared" si="19"/>
        <v>0</v>
      </c>
      <c r="O11">
        <v>0</v>
      </c>
      <c r="P11">
        <f t="shared" si="20"/>
        <v>0</v>
      </c>
      <c r="Q11">
        <f t="shared" si="20"/>
        <v>0</v>
      </c>
      <c r="R11" s="2">
        <v>0</v>
      </c>
    </row>
    <row r="12" spans="1:20" x14ac:dyDescent="0.25">
      <c r="A12" s="4">
        <f t="shared" ref="A12" si="21">N12</f>
        <v>0</v>
      </c>
      <c r="B12" s="4">
        <f t="shared" ref="B12" si="22">Q12</f>
        <v>0</v>
      </c>
      <c r="C12" s="4">
        <f t="shared" ref="C12" si="23">B12*1.2</f>
        <v>0</v>
      </c>
      <c r="D12" s="4">
        <f t="shared" ref="D12" si="24">C12*1.2</f>
        <v>0</v>
      </c>
      <c r="E12" s="5">
        <f t="shared" ref="E12" si="25">R12</f>
        <v>0</v>
      </c>
      <c r="F12" s="9" t="e">
        <f t="shared" ref="F12" si="26">ROUND((E12/B12),0)</f>
        <v>#DIV/0!</v>
      </c>
      <c r="G12" s="9" t="e">
        <f t="shared" ref="G12" si="27">ROUND((E12/C12),0)</f>
        <v>#DIV/0!</v>
      </c>
      <c r="H12" s="9" t="e">
        <f t="shared" ref="H12" si="28">ROUND((E12/D12),0)</f>
        <v>#DIV/0!</v>
      </c>
      <c r="I12" s="4" t="e">
        <f>#REF!</f>
        <v>#REF!</v>
      </c>
      <c r="J12" s="4">
        <f t="shared" ref="J12" si="29">S12</f>
        <v>0</v>
      </c>
      <c r="O12">
        <v>0</v>
      </c>
      <c r="P12">
        <f t="shared" ref="P12" si="30">O12/1.2</f>
        <v>0</v>
      </c>
      <c r="Q12">
        <f t="shared" ref="Q12" si="31">P12/1.2</f>
        <v>0</v>
      </c>
      <c r="R12" s="2">
        <v>0</v>
      </c>
    </row>
    <row r="13" spans="1:20" x14ac:dyDescent="0.25">
      <c r="A13" s="4">
        <f t="shared" si="11"/>
        <v>0</v>
      </c>
      <c r="B13" s="4">
        <f t="shared" si="12"/>
        <v>0</v>
      </c>
      <c r="C13" s="4">
        <f t="shared" si="13"/>
        <v>0</v>
      </c>
      <c r="D13" s="4">
        <f t="shared" si="14"/>
        <v>0</v>
      </c>
      <c r="E13" s="5">
        <f t="shared" si="15"/>
        <v>0</v>
      </c>
      <c r="F13" s="9" t="e">
        <f t="shared" si="16"/>
        <v>#DIV/0!</v>
      </c>
      <c r="G13" s="9" t="e">
        <f t="shared" si="17"/>
        <v>#DIV/0!</v>
      </c>
      <c r="H13" s="9" t="e">
        <f t="shared" si="18"/>
        <v>#DIV/0!</v>
      </c>
      <c r="I13" s="4" t="e">
        <f>#REF!</f>
        <v>#REF!</v>
      </c>
      <c r="J13" s="4">
        <f t="shared" si="19"/>
        <v>0</v>
      </c>
      <c r="O13">
        <v>0</v>
      </c>
      <c r="P13">
        <f t="shared" si="20"/>
        <v>0</v>
      </c>
      <c r="Q13">
        <f t="shared" si="20"/>
        <v>0</v>
      </c>
      <c r="R13" s="2">
        <v>0</v>
      </c>
    </row>
    <row r="14" spans="1:20" ht="36.75" customHeight="1" x14ac:dyDescent="0.25">
      <c r="A14" s="42" t="s">
        <v>36</v>
      </c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</row>
    <row r="15" spans="1:20" s="41" customFormat="1" x14ac:dyDescent="0.25">
      <c r="A15" s="45">
        <f t="shared" ref="A15:A24" si="32">N15</f>
        <v>0</v>
      </c>
      <c r="B15" s="45">
        <f t="shared" ref="B15:B24" si="33">Q15</f>
        <v>840</v>
      </c>
      <c r="C15" s="45">
        <f>B15*1.2</f>
        <v>1008</v>
      </c>
      <c r="D15" s="45">
        <f t="shared" ref="D15:D24" si="34">C15*1.2</f>
        <v>1209.5999999999999</v>
      </c>
      <c r="E15" s="46">
        <f t="shared" ref="E15:E24" si="35">R15</f>
        <v>19500000</v>
      </c>
      <c r="F15" s="45">
        <f t="shared" ref="F15:F24" si="36">ROUND((E15/B15),0)</f>
        <v>23214</v>
      </c>
      <c r="G15" s="45">
        <f t="shared" ref="G15:G24" si="37">ROUND((E15/C15),0)</f>
        <v>19345</v>
      </c>
      <c r="H15" s="45">
        <f t="shared" ref="H15:H24" si="38">ROUND((E15/D15),0)</f>
        <v>16121</v>
      </c>
      <c r="I15" s="45" t="e">
        <f>#REF!</f>
        <v>#REF!</v>
      </c>
      <c r="J15" s="45">
        <f t="shared" ref="J15:J24" si="39">S15</f>
        <v>0</v>
      </c>
      <c r="O15" s="41">
        <v>0</v>
      </c>
      <c r="P15" s="41">
        <v>1850</v>
      </c>
      <c r="Q15" s="41">
        <v>840</v>
      </c>
      <c r="R15" s="47">
        <v>19500000</v>
      </c>
    </row>
    <row r="16" spans="1:20" x14ac:dyDescent="0.25">
      <c r="A16" s="4">
        <f t="shared" si="32"/>
        <v>0</v>
      </c>
      <c r="B16" s="4">
        <f t="shared" si="33"/>
        <v>730</v>
      </c>
      <c r="C16" s="4">
        <f t="shared" ref="C16:C24" si="40">B16*1.2</f>
        <v>876</v>
      </c>
      <c r="D16" s="4">
        <f t="shared" si="34"/>
        <v>1051.2</v>
      </c>
      <c r="E16" s="5">
        <f t="shared" si="35"/>
        <v>19500000</v>
      </c>
      <c r="F16" s="9">
        <f t="shared" si="36"/>
        <v>26712</v>
      </c>
      <c r="G16" s="9">
        <f t="shared" si="37"/>
        <v>22260</v>
      </c>
      <c r="H16" s="9">
        <f t="shared" si="38"/>
        <v>18550</v>
      </c>
      <c r="I16" s="4" t="e">
        <f>#REF!</f>
        <v>#REF!</v>
      </c>
      <c r="J16" s="4">
        <f t="shared" si="39"/>
        <v>0</v>
      </c>
      <c r="O16">
        <v>0</v>
      </c>
      <c r="P16">
        <f t="shared" ref="P16:Q24" si="41">O16/1.2</f>
        <v>0</v>
      </c>
      <c r="Q16">
        <v>730</v>
      </c>
      <c r="R16" s="2">
        <v>19500000</v>
      </c>
    </row>
    <row r="17" spans="1:25" x14ac:dyDescent="0.25">
      <c r="A17" s="4">
        <f t="shared" si="32"/>
        <v>0</v>
      </c>
      <c r="B17" s="4">
        <f t="shared" si="33"/>
        <v>832.5</v>
      </c>
      <c r="C17" s="4">
        <f t="shared" si="40"/>
        <v>999</v>
      </c>
      <c r="D17" s="4">
        <f t="shared" si="34"/>
        <v>1198.8</v>
      </c>
      <c r="E17" s="5">
        <f t="shared" si="35"/>
        <v>16500000</v>
      </c>
      <c r="F17" s="9">
        <f t="shared" si="36"/>
        <v>19820</v>
      </c>
      <c r="G17" s="9">
        <f t="shared" si="37"/>
        <v>16517</v>
      </c>
      <c r="H17" s="9">
        <f t="shared" si="38"/>
        <v>13764</v>
      </c>
      <c r="I17" s="4" t="e">
        <f>#REF!</f>
        <v>#REF!</v>
      </c>
      <c r="J17" s="4">
        <f t="shared" si="39"/>
        <v>0</v>
      </c>
      <c r="O17">
        <v>0</v>
      </c>
      <c r="P17">
        <v>999</v>
      </c>
      <c r="Q17">
        <f t="shared" si="41"/>
        <v>832.5</v>
      </c>
      <c r="R17" s="2">
        <v>16500000</v>
      </c>
    </row>
    <row r="18" spans="1:25" s="41" customFormat="1" x14ac:dyDescent="0.25">
      <c r="A18" s="45">
        <f t="shared" ref="A18:A20" si="42">N18</f>
        <v>0</v>
      </c>
      <c r="B18" s="45">
        <f t="shared" ref="B18:B20" si="43">Q18</f>
        <v>750</v>
      </c>
      <c r="C18" s="45">
        <f t="shared" ref="C18:C20" si="44">B18*1.2</f>
        <v>900</v>
      </c>
      <c r="D18" s="45">
        <f t="shared" ref="D18:D20" si="45">C18*1.2</f>
        <v>1080</v>
      </c>
      <c r="E18" s="46">
        <f t="shared" ref="E18:E20" si="46">R18</f>
        <v>19500000</v>
      </c>
      <c r="F18" s="45">
        <f t="shared" ref="F18:F20" si="47">ROUND((E18/B18),0)</f>
        <v>26000</v>
      </c>
      <c r="G18" s="45">
        <f t="shared" ref="G18:G20" si="48">ROUND((E18/C18),0)</f>
        <v>21667</v>
      </c>
      <c r="H18" s="45">
        <f t="shared" ref="H18:H20" si="49">ROUND((E18/D18),0)</f>
        <v>18056</v>
      </c>
      <c r="I18" s="45" t="e">
        <f>#REF!</f>
        <v>#REF!</v>
      </c>
      <c r="J18" s="45">
        <f t="shared" ref="J18:J20" si="50">S18</f>
        <v>0</v>
      </c>
      <c r="O18" s="41">
        <v>0</v>
      </c>
      <c r="P18" s="41">
        <f t="shared" ref="P18:P20" si="51">O18/1.2</f>
        <v>0</v>
      </c>
      <c r="Q18" s="41">
        <v>750</v>
      </c>
      <c r="R18" s="47">
        <v>19500000</v>
      </c>
    </row>
    <row r="19" spans="1:25" x14ac:dyDescent="0.25">
      <c r="A19" s="4">
        <f t="shared" si="42"/>
        <v>0</v>
      </c>
      <c r="B19" s="4">
        <f t="shared" si="43"/>
        <v>0</v>
      </c>
      <c r="C19" s="4">
        <f t="shared" si="44"/>
        <v>0</v>
      </c>
      <c r="D19" s="4">
        <f t="shared" si="45"/>
        <v>0</v>
      </c>
      <c r="E19" s="5">
        <f t="shared" si="46"/>
        <v>0</v>
      </c>
      <c r="F19" s="9" t="e">
        <f t="shared" si="47"/>
        <v>#DIV/0!</v>
      </c>
      <c r="G19" s="9" t="e">
        <f t="shared" si="48"/>
        <v>#DIV/0!</v>
      </c>
      <c r="H19" s="9" t="e">
        <f t="shared" si="49"/>
        <v>#DIV/0!</v>
      </c>
      <c r="I19" s="4" t="e">
        <f>#REF!</f>
        <v>#REF!</v>
      </c>
      <c r="J19" s="4">
        <f t="shared" si="50"/>
        <v>0</v>
      </c>
      <c r="O19">
        <v>0</v>
      </c>
      <c r="P19">
        <f t="shared" si="51"/>
        <v>0</v>
      </c>
      <c r="Q19">
        <f t="shared" ref="Q19:Q20" si="52">P19/1.2</f>
        <v>0</v>
      </c>
      <c r="R19" s="2">
        <v>0</v>
      </c>
    </row>
    <row r="20" spans="1:25" x14ac:dyDescent="0.25">
      <c r="A20" s="4">
        <f t="shared" si="42"/>
        <v>0</v>
      </c>
      <c r="B20" s="4">
        <f t="shared" si="43"/>
        <v>0</v>
      </c>
      <c r="C20" s="4">
        <f t="shared" si="44"/>
        <v>0</v>
      </c>
      <c r="D20" s="4">
        <f t="shared" si="45"/>
        <v>0</v>
      </c>
      <c r="E20" s="5">
        <f t="shared" si="46"/>
        <v>0</v>
      </c>
      <c r="F20" s="9" t="e">
        <f t="shared" si="47"/>
        <v>#DIV/0!</v>
      </c>
      <c r="G20" s="9" t="e">
        <f t="shared" si="48"/>
        <v>#DIV/0!</v>
      </c>
      <c r="H20" s="9" t="e">
        <f t="shared" si="49"/>
        <v>#DIV/0!</v>
      </c>
      <c r="I20" s="4" t="e">
        <f>#REF!</f>
        <v>#REF!</v>
      </c>
      <c r="J20" s="4">
        <f t="shared" si="50"/>
        <v>0</v>
      </c>
      <c r="O20">
        <v>0</v>
      </c>
      <c r="P20">
        <f t="shared" si="51"/>
        <v>0</v>
      </c>
      <c r="Q20">
        <f t="shared" si="52"/>
        <v>0</v>
      </c>
      <c r="R20" s="2">
        <v>0</v>
      </c>
    </row>
    <row r="21" spans="1:25" x14ac:dyDescent="0.25">
      <c r="A21" s="4">
        <f t="shared" si="32"/>
        <v>0</v>
      </c>
      <c r="B21" s="4">
        <f t="shared" si="33"/>
        <v>0</v>
      </c>
      <c r="C21" s="4">
        <f t="shared" si="40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1"/>
        <v>0</v>
      </c>
      <c r="Q21">
        <f t="shared" si="41"/>
        <v>0</v>
      </c>
      <c r="R21" s="2">
        <v>0</v>
      </c>
    </row>
    <row r="22" spans="1:25" x14ac:dyDescent="0.25">
      <c r="A22" s="4">
        <f t="shared" si="32"/>
        <v>0</v>
      </c>
      <c r="B22" s="4">
        <f t="shared" si="33"/>
        <v>0</v>
      </c>
      <c r="C22" s="4">
        <f t="shared" si="40"/>
        <v>0</v>
      </c>
      <c r="D22" s="4">
        <f t="shared" si="34"/>
        <v>0</v>
      </c>
      <c r="E22" s="5">
        <f t="shared" si="35"/>
        <v>0</v>
      </c>
      <c r="F22" s="9" t="e">
        <f t="shared" si="36"/>
        <v>#DIV/0!</v>
      </c>
      <c r="G22" s="9" t="e">
        <f t="shared" si="37"/>
        <v>#DIV/0!</v>
      </c>
      <c r="H22" s="9" t="e">
        <f t="shared" si="38"/>
        <v>#DIV/0!</v>
      </c>
      <c r="I22" s="4" t="e">
        <f>#REF!</f>
        <v>#REF!</v>
      </c>
      <c r="J22" s="4">
        <f t="shared" si="39"/>
        <v>0</v>
      </c>
      <c r="O22">
        <v>0</v>
      </c>
      <c r="P22">
        <f t="shared" si="41"/>
        <v>0</v>
      </c>
      <c r="Q22">
        <f t="shared" si="41"/>
        <v>0</v>
      </c>
      <c r="R22" s="2">
        <v>0</v>
      </c>
    </row>
    <row r="23" spans="1:25" x14ac:dyDescent="0.25">
      <c r="A23" s="4">
        <f t="shared" si="32"/>
        <v>0</v>
      </c>
      <c r="B23" s="4">
        <f t="shared" si="33"/>
        <v>0</v>
      </c>
      <c r="C23" s="4">
        <f t="shared" si="40"/>
        <v>0</v>
      </c>
      <c r="D23" s="4">
        <f t="shared" si="34"/>
        <v>0</v>
      </c>
      <c r="E23" s="5">
        <f t="shared" si="35"/>
        <v>0</v>
      </c>
      <c r="F23" s="9" t="e">
        <f t="shared" si="36"/>
        <v>#DIV/0!</v>
      </c>
      <c r="G23" s="9" t="e">
        <f t="shared" si="37"/>
        <v>#DIV/0!</v>
      </c>
      <c r="H23" s="9" t="e">
        <f t="shared" si="38"/>
        <v>#DIV/0!</v>
      </c>
      <c r="I23" s="4" t="e">
        <f>#REF!</f>
        <v>#REF!</v>
      </c>
      <c r="J23" s="4">
        <f t="shared" si="39"/>
        <v>0</v>
      </c>
      <c r="O23">
        <v>0</v>
      </c>
      <c r="P23">
        <f t="shared" si="41"/>
        <v>0</v>
      </c>
      <c r="Q23">
        <f t="shared" si="41"/>
        <v>0</v>
      </c>
      <c r="R23" s="2">
        <v>0</v>
      </c>
    </row>
    <row r="24" spans="1:25" x14ac:dyDescent="0.25">
      <c r="A24" s="4">
        <f t="shared" si="32"/>
        <v>0</v>
      </c>
      <c r="B24" s="4">
        <f t="shared" si="33"/>
        <v>0</v>
      </c>
      <c r="C24" s="4">
        <f t="shared" si="40"/>
        <v>0</v>
      </c>
      <c r="D24" s="4">
        <f t="shared" si="34"/>
        <v>0</v>
      </c>
      <c r="E24" s="5">
        <f t="shared" si="35"/>
        <v>0</v>
      </c>
      <c r="F24" s="9" t="e">
        <f t="shared" si="36"/>
        <v>#DIV/0!</v>
      </c>
      <c r="G24" s="9" t="e">
        <f t="shared" si="37"/>
        <v>#DIV/0!</v>
      </c>
      <c r="H24" s="9" t="e">
        <f t="shared" si="38"/>
        <v>#DIV/0!</v>
      </c>
      <c r="I24" s="4" t="e">
        <f>#REF!</f>
        <v>#REF!</v>
      </c>
      <c r="J24" s="4">
        <f t="shared" si="39"/>
        <v>0</v>
      </c>
      <c r="O24">
        <v>0</v>
      </c>
      <c r="P24">
        <f t="shared" si="41"/>
        <v>0</v>
      </c>
      <c r="Q24">
        <f t="shared" si="41"/>
        <v>0</v>
      </c>
      <c r="R24" s="2">
        <v>0</v>
      </c>
    </row>
    <row r="25" spans="1:25" ht="15.75" x14ac:dyDescent="0.25">
      <c r="U25" s="17" t="s">
        <v>13</v>
      </c>
      <c r="V25" s="18"/>
      <c r="W25" s="19">
        <v>17000</v>
      </c>
      <c r="X25" s="20" t="s">
        <v>39</v>
      </c>
    </row>
    <row r="26" spans="1:25" ht="38.25" customHeight="1" x14ac:dyDescent="0.25">
      <c r="S26" s="10"/>
      <c r="T26" s="10"/>
      <c r="U26" s="21" t="s">
        <v>14</v>
      </c>
      <c r="V26" s="18"/>
      <c r="W26" s="19">
        <v>2500</v>
      </c>
      <c r="X26" s="22"/>
    </row>
    <row r="27" spans="1:25" ht="15.75" x14ac:dyDescent="0.25">
      <c r="S27" s="10"/>
      <c r="T27" s="10"/>
      <c r="U27" s="17" t="s">
        <v>15</v>
      </c>
      <c r="V27" s="18"/>
      <c r="W27" s="19">
        <f>W25-W26</f>
        <v>14500</v>
      </c>
      <c r="X27" s="22"/>
    </row>
    <row r="28" spans="1:25" ht="15.75" x14ac:dyDescent="0.25">
      <c r="G28" s="6"/>
      <c r="H28" s="6"/>
      <c r="S28" s="10"/>
      <c r="T28" s="10"/>
      <c r="U28" s="17" t="s">
        <v>16</v>
      </c>
      <c r="V28" s="18"/>
      <c r="W28" s="19">
        <f>W26</f>
        <v>2500</v>
      </c>
      <c r="X28" s="22"/>
    </row>
    <row r="29" spans="1:25" ht="15.75" x14ac:dyDescent="0.25">
      <c r="D29" t="s">
        <v>38</v>
      </c>
      <c r="E29">
        <v>950</v>
      </c>
      <c r="S29" s="10"/>
      <c r="T29" s="10"/>
      <c r="U29" s="17" t="s">
        <v>17</v>
      </c>
      <c r="V29" s="23"/>
      <c r="W29" s="24">
        <f>X29-X30</f>
        <v>15</v>
      </c>
      <c r="X29" s="25">
        <v>2024</v>
      </c>
    </row>
    <row r="30" spans="1:25" ht="15.75" x14ac:dyDescent="0.25">
      <c r="S30" s="10"/>
      <c r="T30" s="10"/>
      <c r="U30" s="17" t="s">
        <v>18</v>
      </c>
      <c r="V30" s="23"/>
      <c r="W30" s="24">
        <f>W31-W29</f>
        <v>45</v>
      </c>
      <c r="X30" s="24">
        <v>2009</v>
      </c>
      <c r="Y30" t="s">
        <v>40</v>
      </c>
    </row>
    <row r="31" spans="1:25" ht="15.75" x14ac:dyDescent="0.25">
      <c r="H31" s="41"/>
      <c r="S31" s="10"/>
      <c r="T31" s="10"/>
      <c r="U31" s="17" t="s">
        <v>19</v>
      </c>
      <c r="V31" s="23"/>
      <c r="W31" s="24">
        <v>60</v>
      </c>
      <c r="X31" s="24"/>
    </row>
    <row r="32" spans="1:25" ht="39" customHeight="1" x14ac:dyDescent="0.25">
      <c r="P32" s="43" t="s">
        <v>37</v>
      </c>
      <c r="Q32" s="43"/>
      <c r="R32" s="43"/>
      <c r="S32" s="43"/>
      <c r="T32" s="44"/>
      <c r="U32" s="21" t="s">
        <v>20</v>
      </c>
      <c r="V32" s="23"/>
      <c r="W32" s="24">
        <f>90*W29/W31</f>
        <v>22.5</v>
      </c>
      <c r="X32" s="24"/>
    </row>
    <row r="33" spans="15:24" ht="15.75" x14ac:dyDescent="0.25">
      <c r="U33" s="17"/>
      <c r="V33" s="26"/>
      <c r="W33" s="27">
        <f>W32%</f>
        <v>0.22500000000000001</v>
      </c>
      <c r="X33" s="27"/>
    </row>
    <row r="34" spans="15:24" ht="15.75" x14ac:dyDescent="0.25">
      <c r="P34" s="14" t="s">
        <v>30</v>
      </c>
      <c r="Q34" s="14" t="s">
        <v>31</v>
      </c>
      <c r="R34" s="14" t="s">
        <v>32</v>
      </c>
      <c r="S34" s="14" t="s">
        <v>33</v>
      </c>
      <c r="T34" s="12"/>
      <c r="U34" s="17" t="s">
        <v>21</v>
      </c>
      <c r="V34" s="18"/>
      <c r="W34" s="19">
        <f>W28*W33</f>
        <v>562.5</v>
      </c>
      <c r="X34" s="22"/>
    </row>
    <row r="35" spans="15:24" ht="15.75" x14ac:dyDescent="0.25">
      <c r="Q35">
        <f>N23</f>
        <v>0</v>
      </c>
      <c r="R35" s="15">
        <f>N21</f>
        <v>0</v>
      </c>
      <c r="S35" s="15">
        <f>R35*Q35</f>
        <v>0</v>
      </c>
      <c r="U35" s="17" t="s">
        <v>22</v>
      </c>
      <c r="V35" s="18"/>
      <c r="W35" s="19">
        <f>W28-W34</f>
        <v>1937.5</v>
      </c>
      <c r="X35" s="22"/>
    </row>
    <row r="36" spans="15:24" ht="15.75" x14ac:dyDescent="0.25">
      <c r="R36" s="6" t="s">
        <v>33</v>
      </c>
      <c r="S36" s="16">
        <f>SUM(S35:S35)</f>
        <v>0</v>
      </c>
      <c r="U36" s="28" t="s">
        <v>15</v>
      </c>
      <c r="V36" s="18"/>
      <c r="W36" s="19">
        <f>W27</f>
        <v>14500</v>
      </c>
      <c r="X36" s="22"/>
    </row>
    <row r="37" spans="15:24" ht="15.75" x14ac:dyDescent="0.25">
      <c r="R37" s="6" t="s">
        <v>24</v>
      </c>
      <c r="S37" s="16">
        <f>S36*90%</f>
        <v>0</v>
      </c>
      <c r="U37" s="23"/>
      <c r="V37" s="18"/>
      <c r="W37" s="19"/>
      <c r="X37" s="22"/>
    </row>
    <row r="38" spans="15:24" ht="15.75" x14ac:dyDescent="0.25">
      <c r="R38" s="6" t="s">
        <v>34</v>
      </c>
      <c r="S38" s="16">
        <f>S36*80%</f>
        <v>0</v>
      </c>
      <c r="U38" s="28" t="s">
        <v>23</v>
      </c>
      <c r="V38" s="29"/>
      <c r="W38" s="20">
        <f>W36+W35</f>
        <v>16437.5</v>
      </c>
      <c r="X38" s="22"/>
    </row>
    <row r="39" spans="15:24" ht="15.75" x14ac:dyDescent="0.25">
      <c r="S39" s="10"/>
      <c r="T39" s="10"/>
      <c r="U39" s="23"/>
      <c r="V39" s="23"/>
      <c r="W39" s="24"/>
      <c r="X39" s="24"/>
    </row>
    <row r="40" spans="15:24" ht="15.75" x14ac:dyDescent="0.25">
      <c r="S40" s="10"/>
      <c r="T40" s="10"/>
      <c r="U40" s="28" t="s">
        <v>31</v>
      </c>
      <c r="V40" s="30"/>
      <c r="W40" s="25">
        <v>950</v>
      </c>
      <c r="X40" s="24"/>
    </row>
    <row r="41" spans="15:24" ht="15.75" x14ac:dyDescent="0.25">
      <c r="P41" s="13" t="s">
        <v>29</v>
      </c>
      <c r="S41" s="10"/>
      <c r="T41" s="11"/>
      <c r="U41" s="17" t="s">
        <v>33</v>
      </c>
      <c r="V41" s="31"/>
      <c r="W41" s="32">
        <f>W38*W40+X42</f>
        <v>15615625</v>
      </c>
      <c r="X41" s="40">
        <f>W41*0.75</f>
        <v>11711718.75</v>
      </c>
    </row>
    <row r="42" spans="15:24" ht="15.75" x14ac:dyDescent="0.25">
      <c r="S42" s="11"/>
      <c r="T42" s="10"/>
      <c r="U42" s="17" t="s">
        <v>24</v>
      </c>
      <c r="V42" s="23"/>
      <c r="W42" s="33">
        <f>W41*0.9</f>
        <v>14054062.5</v>
      </c>
      <c r="X42" s="34"/>
    </row>
    <row r="43" spans="15:24" ht="15.75" x14ac:dyDescent="0.25">
      <c r="S43" s="10"/>
      <c r="T43" s="10"/>
      <c r="U43" s="17" t="s">
        <v>25</v>
      </c>
      <c r="V43" s="23"/>
      <c r="W43" s="33">
        <f>W41*0.8</f>
        <v>12492500</v>
      </c>
      <c r="X43" s="33"/>
    </row>
    <row r="44" spans="15:24" ht="15.75" x14ac:dyDescent="0.25">
      <c r="O44" s="10"/>
      <c r="P44" s="10"/>
      <c r="Q44" s="10"/>
      <c r="R44" s="10"/>
      <c r="S44" s="10"/>
      <c r="T44" s="10"/>
      <c r="U44" s="17"/>
      <c r="V44" s="23"/>
      <c r="W44" s="35"/>
      <c r="X44" s="24"/>
    </row>
    <row r="45" spans="15:24" ht="15.75" x14ac:dyDescent="0.25">
      <c r="U45" s="36" t="s">
        <v>26</v>
      </c>
      <c r="V45" s="37"/>
      <c r="W45" s="38">
        <f>W26*W40</f>
        <v>2375000</v>
      </c>
      <c r="X45" s="38"/>
    </row>
    <row r="46" spans="15:24" ht="15.75" x14ac:dyDescent="0.25">
      <c r="U46" s="17" t="s">
        <v>27</v>
      </c>
      <c r="V46" s="23"/>
      <c r="W46" s="35"/>
      <c r="X46" s="35"/>
    </row>
    <row r="47" spans="15:24" ht="15.75" x14ac:dyDescent="0.25">
      <c r="U47" s="39" t="s">
        <v>28</v>
      </c>
      <c r="V47" s="35"/>
      <c r="W47" s="33">
        <f>W41*0.025/12</f>
        <v>32532.552083333332</v>
      </c>
      <c r="X47" s="33"/>
    </row>
  </sheetData>
  <mergeCells count="3">
    <mergeCell ref="A14:R14"/>
    <mergeCell ref="A2:R2"/>
    <mergeCell ref="P32:T32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4" zoomScaleNormal="100" workbookViewId="0">
      <selection activeCell="T27" sqref="T27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7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W11:X11"/>
  <sheetViews>
    <sheetView topLeftCell="F1" zoomScaleNormal="100" workbookViewId="0">
      <selection activeCell="AC15" sqref="AC15"/>
    </sheetView>
  </sheetViews>
  <sheetFormatPr defaultRowHeight="15" x14ac:dyDescent="0.25"/>
  <sheetData>
    <row r="11" spans="23:24" x14ac:dyDescent="0.25">
      <c r="W11">
        <v>88.28</v>
      </c>
      <c r="X11">
        <f>W11*10.764</f>
        <v>950.24591999999996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2024-06-19T10:42:36Z</dcterms:modified>
</cp:coreProperties>
</file>